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5200" windowHeight="6225" firstSheet="1" activeTab="16"/>
  </bookViews>
  <sheets>
    <sheet name="Middle Olifants sub-catchments" sheetId="18" r:id="rId1"/>
    <sheet name="DAMS" sheetId="15" r:id="rId2"/>
    <sheet name="MU32" sheetId="12" r:id="rId3"/>
    <sheet name="MU33" sheetId="11" r:id="rId4"/>
    <sheet name="MU34" sheetId="10" r:id="rId5"/>
    <sheet name="MU35" sheetId="9" r:id="rId6"/>
    <sheet name="MU36" sheetId="8" r:id="rId7"/>
    <sheet name="MU37" sheetId="7" r:id="rId8"/>
    <sheet name="MU38" sheetId="6" r:id="rId9"/>
    <sheet name="MU46" sheetId="5" r:id="rId10"/>
    <sheet name="MU39" sheetId="4" r:id="rId11"/>
    <sheet name="MU40" sheetId="3" r:id="rId12"/>
    <sheet name="MU41" sheetId="2" r:id="rId13"/>
    <sheet name="MU42" sheetId="1" r:id="rId14"/>
    <sheet name="MU43" sheetId="13" r:id="rId15"/>
    <sheet name="MU44" sheetId="16" r:id="rId16"/>
    <sheet name="MU45" sheetId="17" r:id="rId17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4" i="17" l="1"/>
  <c r="W3" i="17"/>
  <c r="W17" i="17"/>
  <c r="W16" i="17"/>
  <c r="W15" i="17"/>
  <c r="W14" i="17"/>
  <c r="W12" i="17"/>
  <c r="W11" i="17"/>
  <c r="W10" i="17"/>
  <c r="W9" i="17"/>
  <c r="W8" i="17"/>
  <c r="W7" i="17"/>
  <c r="W6" i="17"/>
  <c r="W5" i="17"/>
  <c r="W17" i="16"/>
  <c r="W16" i="16"/>
  <c r="W15" i="16"/>
  <c r="W14" i="16"/>
  <c r="W12" i="16"/>
  <c r="W11" i="16"/>
  <c r="W10" i="16"/>
  <c r="W9" i="16"/>
  <c r="W8" i="16"/>
  <c r="W7" i="16"/>
  <c r="W6" i="16"/>
  <c r="W5" i="16"/>
  <c r="W4" i="16"/>
  <c r="W3" i="16"/>
  <c r="W17" i="13"/>
  <c r="W16" i="13"/>
  <c r="W15" i="13"/>
  <c r="W14" i="13"/>
  <c r="W12" i="13"/>
  <c r="W11" i="13"/>
  <c r="W10" i="13"/>
  <c r="W9" i="13"/>
  <c r="W8" i="13"/>
  <c r="W7" i="13"/>
  <c r="W6" i="13"/>
  <c r="W5" i="13"/>
  <c r="W4" i="13"/>
  <c r="W3" i="13"/>
  <c r="W12" i="3"/>
  <c r="W17" i="3"/>
  <c r="W16" i="3"/>
  <c r="W15" i="3"/>
  <c r="W14" i="3"/>
  <c r="W10" i="3"/>
  <c r="W9" i="3"/>
  <c r="W8" i="3"/>
  <c r="W7" i="3"/>
  <c r="W6" i="3"/>
  <c r="W5" i="3"/>
  <c r="W4" i="3"/>
  <c r="W3" i="3"/>
  <c r="W11" i="4"/>
  <c r="W11" i="6"/>
  <c r="AF11" i="8"/>
  <c r="AC11" i="9"/>
  <c r="W11" i="10"/>
  <c r="W11" i="12" l="1"/>
  <c r="W15" i="4" l="1"/>
  <c r="W12" i="4"/>
  <c r="W15" i="6"/>
  <c r="W12" i="6"/>
  <c r="AF15" i="8"/>
  <c r="AF12" i="8"/>
  <c r="AC15" i="9"/>
  <c r="AC12" i="9"/>
  <c r="W12" i="10"/>
  <c r="W12" i="12"/>
  <c r="X14" i="4" l="1"/>
  <c r="W14" i="4"/>
  <c r="X14" i="5"/>
  <c r="W14" i="5"/>
  <c r="X14" i="6"/>
  <c r="W14" i="6"/>
  <c r="AG14" i="8"/>
  <c r="AF10" i="8"/>
  <c r="AF3" i="8"/>
  <c r="AF14" i="8"/>
  <c r="AD14" i="9"/>
  <c r="AC14" i="9"/>
  <c r="W15" i="5" l="1"/>
  <c r="W12" i="5"/>
  <c r="W6" i="5"/>
  <c r="W17" i="10" l="1"/>
  <c r="W16" i="10"/>
  <c r="W15" i="10"/>
  <c r="X14" i="10"/>
  <c r="W14" i="10"/>
  <c r="W10" i="10"/>
  <c r="W9" i="10"/>
  <c r="W8" i="10"/>
  <c r="W7" i="10"/>
  <c r="W6" i="10"/>
  <c r="W5" i="10"/>
  <c r="W4" i="10"/>
  <c r="W3" i="10"/>
  <c r="W17" i="12"/>
  <c r="W16" i="12"/>
  <c r="W15" i="12"/>
  <c r="X14" i="12"/>
  <c r="W14" i="12"/>
  <c r="W10" i="12"/>
  <c r="W9" i="12"/>
  <c r="W8" i="12"/>
  <c r="W7" i="12"/>
  <c r="W6" i="12"/>
  <c r="W5" i="12"/>
  <c r="W4" i="12"/>
  <c r="W3" i="12"/>
  <c r="W17" i="4" l="1"/>
  <c r="W16" i="4"/>
  <c r="W10" i="4"/>
  <c r="W9" i="4"/>
  <c r="W8" i="4"/>
  <c r="W7" i="4"/>
  <c r="W6" i="4"/>
  <c r="W5" i="4"/>
  <c r="W4" i="4"/>
  <c r="W3" i="4"/>
  <c r="W17" i="6"/>
  <c r="W16" i="6"/>
  <c r="W10" i="6"/>
  <c r="W9" i="6"/>
  <c r="W8" i="6"/>
  <c r="W7" i="6"/>
  <c r="W6" i="6"/>
  <c r="W5" i="6"/>
  <c r="W4" i="6"/>
  <c r="W3" i="6"/>
  <c r="AF17" i="8"/>
  <c r="AF16" i="8"/>
  <c r="AF9" i="8"/>
  <c r="AF8" i="8"/>
  <c r="AF7" i="8"/>
  <c r="AF6" i="8"/>
  <c r="AF5" i="8"/>
  <c r="AF4" i="8"/>
  <c r="AC17" i="9"/>
  <c r="AC16" i="9"/>
  <c r="AC10" i="9"/>
  <c r="AC9" i="9"/>
  <c r="AC8" i="9"/>
  <c r="AC7" i="9"/>
  <c r="AC6" i="9"/>
  <c r="AC5" i="9"/>
  <c r="AC4" i="9"/>
  <c r="AC3" i="9"/>
</calcChain>
</file>

<file path=xl/comments1.xml><?xml version="1.0" encoding="utf-8"?>
<comments xmlns="http://schemas.openxmlformats.org/spreadsheetml/2006/main">
  <authors>
    <author>Boyd, Lee</author>
  </authors>
  <commentList>
    <comment ref="AG11" authorId="0">
      <text>
        <r>
          <rPr>
            <sz val="9"/>
            <color indexed="81"/>
            <rFont val="Tahoma"/>
            <family val="2"/>
          </rPr>
          <t>NH3</t>
        </r>
      </text>
    </comment>
  </commentList>
</comments>
</file>

<file path=xl/comments10.xml><?xml version="1.0" encoding="utf-8"?>
<comments xmlns="http://schemas.openxmlformats.org/spreadsheetml/2006/main">
  <authors>
    <author>Boyd, Lee</author>
  </authors>
  <commentList>
    <comment ref="W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11.xml><?xml version="1.0" encoding="utf-8"?>
<comments xmlns="http://schemas.openxmlformats.org/spreadsheetml/2006/main">
  <authors>
    <author>Boyd, Lee</author>
  </authors>
  <commentList>
    <comment ref="W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12.xml><?xml version="1.0" encoding="utf-8"?>
<comments xmlns="http://schemas.openxmlformats.org/spreadsheetml/2006/main">
  <authors>
    <author>Boyd, Lee</author>
  </authors>
  <commentList>
    <comment ref="W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13.xml><?xml version="1.0" encoding="utf-8"?>
<comments xmlns="http://schemas.openxmlformats.org/spreadsheetml/2006/main">
  <authors>
    <author>Boyd, Lee</author>
  </authors>
  <commentList>
    <comment ref="W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14.xml><?xml version="1.0" encoding="utf-8"?>
<comments xmlns="http://schemas.openxmlformats.org/spreadsheetml/2006/main">
  <authors>
    <author>Boyd, Lee</author>
  </authors>
  <commentList>
    <comment ref="W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2.xml><?xml version="1.0" encoding="utf-8"?>
<comments xmlns="http://schemas.openxmlformats.org/spreadsheetml/2006/main">
  <authors>
    <author>Boyd, Lee</author>
  </authors>
  <commentList>
    <comment ref="W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3.xml><?xml version="1.0" encoding="utf-8"?>
<comments xmlns="http://schemas.openxmlformats.org/spreadsheetml/2006/main">
  <authors>
    <author>Boyd, Lee</author>
  </authors>
  <commentList>
    <comment ref="AC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4.xml><?xml version="1.0" encoding="utf-8"?>
<comments xmlns="http://schemas.openxmlformats.org/spreadsheetml/2006/main">
  <authors>
    <author>Boyd, Lee</author>
  </authors>
  <commentList>
    <comment ref="AF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5.xml><?xml version="1.0" encoding="utf-8"?>
<comments xmlns="http://schemas.openxmlformats.org/spreadsheetml/2006/main">
  <authors>
    <author>Boyd, Lee</author>
  </authors>
  <commentList>
    <comment ref="W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6.xml><?xml version="1.0" encoding="utf-8"?>
<comments xmlns="http://schemas.openxmlformats.org/spreadsheetml/2006/main">
  <authors>
    <author>Boyd, Lee</author>
  </authors>
  <commentList>
    <comment ref="W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7.xml><?xml version="1.0" encoding="utf-8"?>
<comments xmlns="http://schemas.openxmlformats.org/spreadsheetml/2006/main">
  <authors>
    <author>Boyd, Lee</author>
  </authors>
  <commentList>
    <comment ref="W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8.xml><?xml version="1.0" encoding="utf-8"?>
<comments xmlns="http://schemas.openxmlformats.org/spreadsheetml/2006/main">
  <authors>
    <author>Boyd, Lee</author>
  </authors>
  <commentList>
    <comment ref="W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9.xml><?xml version="1.0" encoding="utf-8"?>
<comments xmlns="http://schemas.openxmlformats.org/spreadsheetml/2006/main">
  <authors>
    <author>Boyd, Lee</author>
  </authors>
  <commentList>
    <comment ref="W12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sharedStrings.xml><?xml version="1.0" encoding="utf-8"?>
<sst xmlns="http://schemas.openxmlformats.org/spreadsheetml/2006/main" count="2384" uniqueCount="127">
  <si>
    <t>Aquatic</t>
  </si>
  <si>
    <t>Domestic</t>
  </si>
  <si>
    <t>Industry</t>
  </si>
  <si>
    <t>Irrigation</t>
  </si>
  <si>
    <t>Livestock Watering</t>
  </si>
  <si>
    <t>Recreational Use</t>
  </si>
  <si>
    <t>Proposed WQPL</t>
  </si>
  <si>
    <t>Current RWQO</t>
  </si>
  <si>
    <t>Variable</t>
  </si>
  <si>
    <t>Units</t>
  </si>
  <si>
    <t>TWQR</t>
  </si>
  <si>
    <t>CEV</t>
  </si>
  <si>
    <t>AEV</t>
  </si>
  <si>
    <r>
      <t>A</t>
    </r>
    <r>
      <rPr>
        <b/>
        <vertAlign val="superscript"/>
        <sz val="8"/>
        <rFont val="Arial"/>
        <family val="2"/>
      </rPr>
      <t>#</t>
    </r>
  </si>
  <si>
    <r>
      <t>T</t>
    </r>
    <r>
      <rPr>
        <b/>
        <vertAlign val="superscript"/>
        <sz val="8"/>
        <rFont val="Arial"/>
        <family val="2"/>
      </rPr>
      <t>#</t>
    </r>
  </si>
  <si>
    <r>
      <t>U</t>
    </r>
    <r>
      <rPr>
        <b/>
        <vertAlign val="superscript"/>
        <sz val="8"/>
        <rFont val="Arial"/>
        <family val="2"/>
      </rPr>
      <t>#</t>
    </r>
  </si>
  <si>
    <t>Calcium (dissolved)</t>
  </si>
  <si>
    <t>mg/L</t>
  </si>
  <si>
    <t>&gt; 80</t>
  </si>
  <si>
    <t>≤ 1000</t>
  </si>
  <si>
    <t>Chloride (dissolved)</t>
  </si>
  <si>
    <t>&gt; 600</t>
  </si>
  <si>
    <t>≤ 100</t>
  </si>
  <si>
    <t>Total Dissolved Solids</t>
  </si>
  <si>
    <t>0 - 1000</t>
  </si>
  <si>
    <t>Electrical Conductivity</t>
  </si>
  <si>
    <t>mS/m</t>
  </si>
  <si>
    <t>Fluoride (dissolved)</t>
  </si>
  <si>
    <t>≤ 0.75</t>
  </si>
  <si>
    <t>&gt; 1.5</t>
  </si>
  <si>
    <t>≤ 2</t>
  </si>
  <si>
    <t>Potassium (dissolved)</t>
  </si>
  <si>
    <t>&lt; 50</t>
  </si>
  <si>
    <t>&gt; 100</t>
  </si>
  <si>
    <t>Magnesium (dissolved)</t>
  </si>
  <si>
    <t>&gt; 70</t>
  </si>
  <si>
    <t>Sodium (dissolved)</t>
  </si>
  <si>
    <t>&gt; 400</t>
  </si>
  <si>
    <t>≤ 70</t>
  </si>
  <si>
    <t>0 - 2000</t>
  </si>
  <si>
    <t>Ammonia (unionised)</t>
  </si>
  <si>
    <t>≤ 0.007</t>
  </si>
  <si>
    <t>&gt; 10</t>
  </si>
  <si>
    <t>Nitrate</t>
  </si>
  <si>
    <t>&gt; 20</t>
  </si>
  <si>
    <t>0 - 100</t>
  </si>
  <si>
    <t>Total Phosphorus</t>
  </si>
  <si>
    <t>pH</t>
  </si>
  <si>
    <t>variation of 0.5 or by 5% from background values allowed</t>
  </si>
  <si>
    <t>6-9</t>
  </si>
  <si>
    <t>7-8</t>
  </si>
  <si>
    <t>6.5-8</t>
  </si>
  <si>
    <t>5-10</t>
  </si>
  <si>
    <t>6.5-8.4</t>
  </si>
  <si>
    <t>6.5-8.5</t>
  </si>
  <si>
    <t>Ortho-phosphate</t>
  </si>
  <si>
    <t>&lt; 0.005</t>
  </si>
  <si>
    <t>&gt; 0.025</t>
  </si>
  <si>
    <t>Sulphate (dissolved)</t>
  </si>
  <si>
    <t xml:space="preserve">Total Alkalinity </t>
  </si>
  <si>
    <t>Dissolved Organic Carbon</t>
  </si>
  <si>
    <t>Dissolved Oxygen</t>
  </si>
  <si>
    <t>70 % sat</t>
  </si>
  <si>
    <t>SAR</t>
  </si>
  <si>
    <r>
      <t>meq</t>
    </r>
    <r>
      <rPr>
        <b/>
        <vertAlign val="superscript"/>
        <sz val="8"/>
        <color theme="1"/>
        <rFont val="Arial"/>
        <family val="2"/>
      </rPr>
      <t>0.5</t>
    </r>
  </si>
  <si>
    <t>Suspended Solids</t>
  </si>
  <si>
    <t>quality affected</t>
  </si>
  <si>
    <t>Chlorophyll a</t>
  </si>
  <si>
    <t>mg/l chl a</t>
  </si>
  <si>
    <t>0 - 15</t>
  </si>
  <si>
    <t>Escherichia coli</t>
  </si>
  <si>
    <t># per 100mL</t>
  </si>
  <si>
    <t>0 - 130</t>
  </si>
  <si>
    <t>Faecal coliforms</t>
  </si>
  <si>
    <t>≤ 1</t>
  </si>
  <si>
    <t>0 - 200</t>
  </si>
  <si>
    <t>Aluminium</t>
  </si>
  <si>
    <r>
      <t>≤</t>
    </r>
    <r>
      <rPr>
        <sz val="8"/>
        <rFont val="Arial"/>
        <family val="2"/>
      </rPr>
      <t xml:space="preserve"> 0.01</t>
    </r>
    <r>
      <rPr>
        <vertAlign val="superscript"/>
        <sz val="8"/>
        <rFont val="Arial"/>
        <family val="2"/>
      </rPr>
      <t>*</t>
    </r>
  </si>
  <si>
    <r>
      <t>0.02</t>
    </r>
    <r>
      <rPr>
        <vertAlign val="superscript"/>
        <sz val="8"/>
        <rFont val="Arial"/>
        <family val="2"/>
      </rPr>
      <t>*</t>
    </r>
  </si>
  <si>
    <r>
      <t>0.15</t>
    </r>
    <r>
      <rPr>
        <vertAlign val="superscript"/>
        <sz val="8"/>
        <rFont val="Arial"/>
        <family val="2"/>
      </rPr>
      <t>*</t>
    </r>
  </si>
  <si>
    <t>&gt; 0.5</t>
  </si>
  <si>
    <t>Boron</t>
  </si>
  <si>
    <t>≤ 0.5</t>
  </si>
  <si>
    <t>Chromium (VI)</t>
  </si>
  <si>
    <t>≤ 0.1</t>
  </si>
  <si>
    <t>0-1</t>
  </si>
  <si>
    <t>Iron</t>
  </si>
  <si>
    <t>variation of 10% from background conc. Allowed</t>
  </si>
  <si>
    <t>&gt; 1.0</t>
  </si>
  <si>
    <t>≤ 5</t>
  </si>
  <si>
    <t>0 -10</t>
  </si>
  <si>
    <t>Manganese</t>
  </si>
  <si>
    <t>≤ 0.02</t>
  </si>
  <si>
    <t>6.5 - 8.4</t>
  </si>
  <si>
    <t>Recreational</t>
  </si>
  <si>
    <t>Rhenosterkop Dam</t>
  </si>
  <si>
    <t>Rust de Winter Dam</t>
  </si>
  <si>
    <t>Flag Boshielo Dam - 90488</t>
  </si>
  <si>
    <t>Compliance against accetable limit for domestic; irrigation or aquatic guideline</t>
  </si>
  <si>
    <t>Domestic; irrigation</t>
  </si>
  <si>
    <t>Irrigation; drinking</t>
  </si>
  <si>
    <t>domestic (acceptable based on SANS 241: 2015)</t>
  </si>
  <si>
    <t>MU32</t>
  </si>
  <si>
    <r>
      <t>≤ 0.01</t>
    </r>
    <r>
      <rPr>
        <vertAlign val="superscript"/>
        <sz val="8"/>
        <rFont val="Arial"/>
        <family val="2"/>
      </rPr>
      <t>*</t>
    </r>
  </si>
  <si>
    <t>MU45</t>
  </si>
  <si>
    <t>MU44</t>
  </si>
  <si>
    <t>MU43</t>
  </si>
  <si>
    <t>MU42</t>
  </si>
  <si>
    <t>MU41</t>
  </si>
  <si>
    <t>MU40</t>
  </si>
  <si>
    <t>MU39</t>
  </si>
  <si>
    <t>MU46</t>
  </si>
  <si>
    <t>MU38</t>
  </si>
  <si>
    <t>MU37</t>
  </si>
  <si>
    <t>MU36</t>
  </si>
  <si>
    <t>MU35</t>
  </si>
  <si>
    <t>MU34</t>
  </si>
  <si>
    <t>MU33</t>
  </si>
  <si>
    <t>No longer monitored</t>
  </si>
  <si>
    <t>no monitoring points</t>
  </si>
  <si>
    <t>A</t>
  </si>
  <si>
    <r>
      <rPr>
        <b/>
        <sz val="8"/>
        <rFont val="Calibri"/>
        <family val="2"/>
      </rPr>
      <t>µ</t>
    </r>
    <r>
      <rPr>
        <b/>
        <sz val="8"/>
        <rFont val="Arial"/>
        <family val="2"/>
      </rPr>
      <t>g/l chl a</t>
    </r>
  </si>
  <si>
    <t>0-1000</t>
  </si>
  <si>
    <r>
      <rPr>
        <b/>
        <sz val="8"/>
        <color theme="1"/>
        <rFont val="Calibri"/>
        <family val="2"/>
      </rPr>
      <t>µ</t>
    </r>
    <r>
      <rPr>
        <b/>
        <sz val="8"/>
        <color theme="1"/>
        <rFont val="Arial"/>
        <family val="2"/>
      </rPr>
      <t>g/L</t>
    </r>
  </si>
  <si>
    <t>Flag Boshielo Dam - 1000009822</t>
  </si>
  <si>
    <t> 0.25</t>
  </si>
  <si>
    <t> 120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</si>
</sst>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20" x14ac:knownFonts="1">
    <font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8"/>
      <name val="Arial"/>
      <family val="2"/>
    </font>
    <font>
      <sz val="8"/>
      <color rgb="FF0070C0"/>
      <name val="Arial"/>
      <family val="2"/>
    </font>
    <font>
      <b/>
      <sz val="8"/>
      <color theme="1"/>
      <name val="Calibri"/>
      <family val="2"/>
      <scheme val="minor"/>
    </font>
    <font>
      <b/>
      <vertAlign val="superscript"/>
      <sz val="8"/>
      <name val="Arial"/>
      <family val="2"/>
    </font>
    <font>
      <sz val="11"/>
      <color rgb="FF000000"/>
      <name val="Calibri"/>
      <family val="2"/>
      <scheme val="minor"/>
    </font>
    <font>
      <sz val="8"/>
      <color rgb="FF000000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vertAlign val="superscript"/>
      <sz val="8"/>
      <color theme="1"/>
      <name val="Arial"/>
      <family val="2"/>
    </font>
    <font>
      <b/>
      <i/>
      <sz val="8"/>
      <color theme="1"/>
      <name val="Arial"/>
      <family val="2"/>
    </font>
    <font>
      <vertAlign val="superscript"/>
      <sz val="8"/>
      <name val="Arial"/>
      <family val="2"/>
    </font>
    <font>
      <sz val="8"/>
      <color rgb="FFFF0000"/>
      <name val="Arial"/>
      <family val="2"/>
    </font>
    <font>
      <b/>
      <sz val="8"/>
      <color rgb="FF000000"/>
      <name val="Arial"/>
      <family val="2"/>
    </font>
    <font>
      <b/>
      <sz val="8"/>
      <name val="Calibri"/>
      <family val="2"/>
    </font>
    <font>
      <b/>
      <sz val="8"/>
      <color theme="1"/>
      <name val="Calibri"/>
      <family val="2"/>
    </font>
    <font>
      <sz val="9"/>
      <color indexed="81"/>
      <name val="Tahoma"/>
      <family val="2"/>
    </font>
    <font>
      <sz val="8"/>
      <color theme="4" tint="-0.249977111117893"/>
      <name val="Arial"/>
      <family val="2"/>
    </font>
    <font>
      <sz val="9"/>
      <color theme="4" tint="-0.24997711111789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2" tint="-0.24994659260841701"/>
      </left>
      <right style="thin">
        <color theme="2" tint="-0.24994659260841701"/>
      </right>
      <top/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</borders>
  <cellStyleXfs count="1">
    <xf numFmtId="0" fontId="0" fillId="0" borderId="0"/>
  </cellStyleXfs>
  <cellXfs count="124">
    <xf numFmtId="0" fontId="0" fillId="0" borderId="0" xfId="0"/>
    <xf numFmtId="0" fontId="0" fillId="0" borderId="1" xfId="0" applyBorder="1" applyAlignment="1">
      <alignment horizontal="left" indent="1"/>
    </xf>
    <xf numFmtId="0" fontId="0" fillId="0" borderId="2" xfId="0" applyBorder="1"/>
    <xf numFmtId="0" fontId="3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vertical="center"/>
    </xf>
    <xf numFmtId="2" fontId="7" fillId="0" borderId="2" xfId="0" applyNumberFormat="1" applyFont="1" applyBorder="1" applyAlignment="1">
      <alignment horizontal="center" vertical="center"/>
    </xf>
    <xf numFmtId="0" fontId="9" fillId="0" borderId="2" xfId="0" applyFont="1" applyBorder="1"/>
    <xf numFmtId="0" fontId="9" fillId="0" borderId="2" xfId="0" applyFont="1" applyBorder="1" applyAlignment="1">
      <alignment vertical="center"/>
    </xf>
    <xf numFmtId="0" fontId="1" fillId="0" borderId="2" xfId="0" applyFont="1" applyBorder="1" applyAlignment="1">
      <alignment horizontal="left" indent="1"/>
    </xf>
    <xf numFmtId="0" fontId="9" fillId="0" borderId="2" xfId="0" applyFont="1" applyFill="1" applyBorder="1"/>
    <xf numFmtId="0" fontId="2" fillId="0" borderId="2" xfId="0" applyNumberFormat="1" applyFont="1" applyBorder="1" applyAlignment="1">
      <alignment horizontal="left" indent="1"/>
    </xf>
    <xf numFmtId="0" fontId="11" fillId="0" borderId="2" xfId="0" applyFont="1" applyBorder="1" applyAlignment="1">
      <alignment horizontal="left" indent="1"/>
    </xf>
    <xf numFmtId="0" fontId="1" fillId="0" borderId="0" xfId="0" applyFont="1" applyAlignment="1">
      <alignment horizontal="left" indent="1"/>
    </xf>
    <xf numFmtId="0" fontId="0" fillId="0" borderId="0" xfId="0" applyAlignment="1">
      <alignment horizontal="left" indent="1"/>
    </xf>
    <xf numFmtId="0" fontId="0" fillId="0" borderId="0" xfId="0" applyBorder="1"/>
    <xf numFmtId="0" fontId="0" fillId="0" borderId="1" xfId="0" applyBorder="1"/>
    <xf numFmtId="2" fontId="7" fillId="0" borderId="5" xfId="0" applyNumberFormat="1" applyFont="1" applyBorder="1" applyAlignment="1">
      <alignment horizontal="center" vertical="center"/>
    </xf>
    <xf numFmtId="2" fontId="7" fillId="0" borderId="2" xfId="0" applyNumberFormat="1" applyFont="1" applyBorder="1" applyAlignment="1">
      <alignment horizontal="right" vertical="center"/>
    </xf>
    <xf numFmtId="2" fontId="7" fillId="0" borderId="5" xfId="0" applyNumberFormat="1" applyFont="1" applyBorder="1" applyAlignment="1">
      <alignment horizontal="right" vertical="center"/>
    </xf>
    <xf numFmtId="2" fontId="7" fillId="0" borderId="3" xfId="0" applyNumberFormat="1" applyFont="1" applyBorder="1" applyAlignment="1">
      <alignment horizontal="right" vertical="center"/>
    </xf>
    <xf numFmtId="9" fontId="7" fillId="0" borderId="6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right" vertical="center"/>
    </xf>
    <xf numFmtId="2" fontId="13" fillId="0" borderId="2" xfId="0" applyNumberFormat="1" applyFont="1" applyBorder="1" applyAlignment="1">
      <alignment horizontal="center" vertical="center"/>
    </xf>
    <xf numFmtId="0" fontId="0" fillId="0" borderId="0" xfId="0" applyFill="1" applyBorder="1"/>
    <xf numFmtId="0" fontId="0" fillId="0" borderId="3" xfId="0" applyBorder="1"/>
    <xf numFmtId="0" fontId="2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 wrapText="1"/>
    </xf>
    <xf numFmtId="0" fontId="8" fillId="0" borderId="0" xfId="0" applyNumberFormat="1" applyFont="1" applyFill="1" applyBorder="1" applyAlignment="1">
      <alignment horizontal="center"/>
    </xf>
    <xf numFmtId="0" fontId="8" fillId="0" borderId="0" xfId="0" quotePrefix="1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9" fillId="0" borderId="2" xfId="0" applyFont="1" applyBorder="1" applyAlignment="1">
      <alignment horizontal="left"/>
    </xf>
    <xf numFmtId="9" fontId="7" fillId="0" borderId="2" xfId="0" applyNumberFormat="1" applyFont="1" applyBorder="1" applyAlignment="1">
      <alignment horizontal="center" vertical="center"/>
    </xf>
    <xf numFmtId="9" fontId="9" fillId="0" borderId="2" xfId="0" applyNumberFormat="1" applyFont="1" applyBorder="1" applyAlignment="1">
      <alignment horizontal="center" vertical="center"/>
    </xf>
    <xf numFmtId="9" fontId="9" fillId="0" borderId="6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right" vertical="center"/>
    </xf>
    <xf numFmtId="9" fontId="7" fillId="0" borderId="2" xfId="0" applyNumberFormat="1" applyFont="1" applyBorder="1" applyAlignment="1">
      <alignment horizontal="center"/>
    </xf>
    <xf numFmtId="9" fontId="9" fillId="0" borderId="2" xfId="0" applyNumberFormat="1" applyFont="1" applyBorder="1" applyAlignment="1">
      <alignment horizontal="center"/>
    </xf>
    <xf numFmtId="9" fontId="7" fillId="0" borderId="6" xfId="0" applyNumberFormat="1" applyFont="1" applyBorder="1" applyAlignment="1">
      <alignment horizontal="center"/>
    </xf>
    <xf numFmtId="9" fontId="9" fillId="0" borderId="6" xfId="0" applyNumberFormat="1" applyFont="1" applyBorder="1" applyAlignment="1">
      <alignment horizontal="center"/>
    </xf>
    <xf numFmtId="0" fontId="7" fillId="0" borderId="3" xfId="0" applyFont="1" applyBorder="1" applyAlignment="1">
      <alignment horizontal="right" vertical="center"/>
    </xf>
    <xf numFmtId="0" fontId="0" fillId="0" borderId="10" xfId="0" applyBorder="1"/>
    <xf numFmtId="0" fontId="9" fillId="0" borderId="1" xfId="0" applyFont="1" applyFill="1" applyBorder="1"/>
    <xf numFmtId="0" fontId="3" fillId="0" borderId="5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2" xfId="0" applyFont="1" applyBorder="1" applyAlignment="1">
      <alignment wrapText="1"/>
    </xf>
    <xf numFmtId="0" fontId="1" fillId="0" borderId="1" xfId="0" applyFont="1" applyBorder="1" applyAlignment="1">
      <alignment horizontal="left" indent="1"/>
    </xf>
    <xf numFmtId="0" fontId="9" fillId="0" borderId="1" xfId="0" applyFont="1" applyBorder="1" applyAlignment="1">
      <alignment horizontal="left" indent="1"/>
    </xf>
    <xf numFmtId="0" fontId="14" fillId="0" borderId="2" xfId="0" applyFont="1" applyBorder="1" applyAlignment="1">
      <alignment horizontal="left" vertical="center" indent="1"/>
    </xf>
    <xf numFmtId="0" fontId="9" fillId="0" borderId="2" xfId="0" applyFont="1" applyBorder="1" applyAlignment="1">
      <alignment horizontal="left" indent="1"/>
    </xf>
    <xf numFmtId="0" fontId="9" fillId="0" borderId="1" xfId="0" applyFont="1" applyBorder="1"/>
    <xf numFmtId="0" fontId="9" fillId="0" borderId="8" xfId="0" applyFont="1" applyBorder="1"/>
    <xf numFmtId="0" fontId="7" fillId="0" borderId="1" xfId="0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right" vertical="center"/>
    </xf>
    <xf numFmtId="0" fontId="9" fillId="0" borderId="0" xfId="0" applyFont="1" applyAlignment="1">
      <alignment horizontal="left" indent="1"/>
    </xf>
    <xf numFmtId="9" fontId="2" fillId="2" borderId="2" xfId="0" applyNumberFormat="1" applyFont="1" applyFill="1" applyBorder="1" applyAlignment="1">
      <alignment horizontal="center" vertical="center"/>
    </xf>
    <xf numFmtId="0" fontId="8" fillId="2" borderId="2" xfId="0" applyNumberFormat="1" applyFont="1" applyFill="1" applyBorder="1" applyAlignment="1">
      <alignment horizontal="center"/>
    </xf>
    <xf numFmtId="0" fontId="9" fillId="2" borderId="2" xfId="0" applyFont="1" applyFill="1" applyBorder="1"/>
    <xf numFmtId="9" fontId="9" fillId="0" borderId="6" xfId="0" applyNumberFormat="1" applyFont="1" applyFill="1" applyBorder="1" applyAlignment="1">
      <alignment horizontal="center"/>
    </xf>
    <xf numFmtId="0" fontId="2" fillId="0" borderId="2" xfId="0" applyNumberFormat="1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/>
    </xf>
    <xf numFmtId="0" fontId="8" fillId="0" borderId="2" xfId="0" applyNumberFormat="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right" vertical="center"/>
    </xf>
    <xf numFmtId="0" fontId="0" fillId="0" borderId="2" xfId="0" applyFill="1" applyBorder="1"/>
    <xf numFmtId="0" fontId="8" fillId="0" borderId="2" xfId="0" quotePrefix="1" applyNumberFormat="1" applyFont="1" applyFill="1" applyBorder="1" applyAlignment="1">
      <alignment horizontal="center"/>
    </xf>
    <xf numFmtId="0" fontId="8" fillId="0" borderId="2" xfId="0" quotePrefix="1" applyNumberFormat="1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center" wrapText="1"/>
    </xf>
    <xf numFmtId="0" fontId="9" fillId="0" borderId="12" xfId="0" applyFont="1" applyFill="1" applyBorder="1"/>
    <xf numFmtId="0" fontId="9" fillId="0" borderId="13" xfId="0" applyFont="1" applyFill="1" applyBorder="1"/>
    <xf numFmtId="0" fontId="9" fillId="0" borderId="6" xfId="0" applyFont="1" applyFill="1" applyBorder="1"/>
    <xf numFmtId="0" fontId="9" fillId="0" borderId="0" xfId="0" applyFont="1" applyFill="1" applyBorder="1"/>
    <xf numFmtId="0" fontId="2" fillId="0" borderId="3" xfId="0" applyNumberFormat="1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>
      <alignment horizontal="center" vertical="center"/>
    </xf>
    <xf numFmtId="0" fontId="8" fillId="0" borderId="3" xfId="0" applyNumberFormat="1" applyFont="1" applyFill="1" applyBorder="1" applyAlignment="1">
      <alignment horizontal="center"/>
    </xf>
    <xf numFmtId="0" fontId="9" fillId="0" borderId="3" xfId="0" applyFont="1" applyFill="1" applyBorder="1"/>
    <xf numFmtId="0" fontId="8" fillId="0" borderId="3" xfId="0" quotePrefix="1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right" vertical="center"/>
    </xf>
    <xf numFmtId="2" fontId="8" fillId="0" borderId="2" xfId="0" applyNumberFormat="1" applyFont="1" applyBorder="1" applyAlignment="1">
      <alignment horizontal="right" vertical="center"/>
    </xf>
    <xf numFmtId="2" fontId="8" fillId="0" borderId="5" xfId="0" applyNumberFormat="1" applyFont="1" applyBorder="1" applyAlignment="1">
      <alignment horizontal="right" vertical="center"/>
    </xf>
    <xf numFmtId="2" fontId="8" fillId="0" borderId="3" xfId="0" applyNumberFormat="1" applyFont="1" applyBorder="1" applyAlignment="1">
      <alignment horizontal="right" vertical="center"/>
    </xf>
    <xf numFmtId="2" fontId="8" fillId="0" borderId="2" xfId="0" applyNumberFormat="1" applyFont="1" applyFill="1" applyBorder="1" applyAlignment="1">
      <alignment horizontal="right" vertical="center"/>
    </xf>
    <xf numFmtId="2" fontId="8" fillId="0" borderId="3" xfId="0" applyNumberFormat="1" applyFont="1" applyBorder="1" applyAlignment="1">
      <alignment horizontal="center" vertical="center"/>
    </xf>
    <xf numFmtId="2" fontId="8" fillId="0" borderId="2" xfId="0" applyNumberFormat="1" applyFont="1" applyBorder="1" applyAlignment="1">
      <alignment horizontal="center" vertical="center"/>
    </xf>
    <xf numFmtId="2" fontId="8" fillId="0" borderId="2" xfId="0" applyNumberFormat="1" applyFont="1" applyFill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3" fillId="0" borderId="2" xfId="0" applyFont="1" applyFill="1" applyBorder="1" applyAlignment="1">
      <alignment horizontal="center" vertical="center" wrapText="1"/>
    </xf>
    <xf numFmtId="2" fontId="7" fillId="0" borderId="2" xfId="0" applyNumberFormat="1" applyFont="1" applyFill="1" applyBorder="1" applyAlignment="1">
      <alignment horizontal="center" vertical="center"/>
    </xf>
    <xf numFmtId="0" fontId="0" fillId="0" borderId="0" xfId="0" applyFill="1"/>
    <xf numFmtId="0" fontId="18" fillId="0" borderId="2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1" fontId="18" fillId="0" borderId="2" xfId="0" applyNumberFormat="1" applyFont="1" applyBorder="1" applyAlignment="1">
      <alignment horizontal="center" vertical="center"/>
    </xf>
    <xf numFmtId="0" fontId="18" fillId="0" borderId="2" xfId="0" applyNumberFormat="1" applyFont="1" applyFill="1" applyBorder="1" applyAlignment="1">
      <alignment horizontal="center"/>
    </xf>
    <xf numFmtId="2" fontId="18" fillId="0" borderId="2" xfId="0" applyNumberFormat="1" applyFont="1" applyBorder="1" applyAlignment="1">
      <alignment horizontal="center" vertical="center"/>
    </xf>
    <xf numFmtId="164" fontId="18" fillId="0" borderId="2" xfId="0" applyNumberFormat="1" applyFont="1" applyBorder="1" applyAlignment="1">
      <alignment horizontal="center" vertical="center"/>
    </xf>
    <xf numFmtId="0" fontId="18" fillId="0" borderId="2" xfId="0" applyFont="1" applyBorder="1" applyAlignment="1">
      <alignment horizontal="center"/>
    </xf>
    <xf numFmtId="1" fontId="18" fillId="0" borderId="2" xfId="0" applyNumberFormat="1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18" fillId="0" borderId="6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9" fillId="0" borderId="4" xfId="0" applyFont="1" applyBorder="1" applyAlignment="1">
      <alignment horizontal="center" wrapText="1"/>
    </xf>
    <xf numFmtId="0" fontId="9" fillId="0" borderId="5" xfId="0" applyFont="1" applyBorder="1" applyAlignment="1">
      <alignment horizontal="center" wrapText="1"/>
    </xf>
    <xf numFmtId="0" fontId="1" fillId="0" borderId="2" xfId="0" applyFont="1" applyFill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/>
    </xf>
    <xf numFmtId="0" fontId="2" fillId="0" borderId="5" xfId="0" applyNumberFormat="1" applyFont="1" applyFill="1" applyBorder="1" applyAlignment="1">
      <alignment horizontal="center" vertical="center"/>
    </xf>
    <xf numFmtId="0" fontId="1" fillId="0" borderId="9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2" borderId="3" xfId="0" applyNumberFormat="1" applyFont="1" applyFill="1" applyBorder="1" applyAlignment="1">
      <alignment horizontal="center" vertical="center" wrapText="1"/>
    </xf>
    <xf numFmtId="0" fontId="2" fillId="2" borderId="4" xfId="0" applyNumberFormat="1" applyFont="1" applyFill="1" applyBorder="1" applyAlignment="1">
      <alignment horizontal="center" vertical="center" wrapText="1"/>
    </xf>
    <xf numFmtId="0" fontId="2" fillId="2" borderId="5" xfId="0" applyNumberFormat="1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/>
    </xf>
  </cellXfs>
  <cellStyles count="1">
    <cellStyle name="Normal" xfId="0" builtinId="0"/>
  </cellStyles>
  <dxfs count="4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MU35'!A1"/><Relationship Id="rId3" Type="http://schemas.openxmlformats.org/officeDocument/2006/relationships/hyperlink" Target="#'MU39'!A1"/><Relationship Id="rId7" Type="http://schemas.openxmlformats.org/officeDocument/2006/relationships/hyperlink" Target="#'MU46'!A1"/><Relationship Id="rId12" Type="http://schemas.openxmlformats.org/officeDocument/2006/relationships/hyperlink" Target="#'MU38'!A1"/><Relationship Id="rId2" Type="http://schemas.openxmlformats.org/officeDocument/2006/relationships/hyperlink" Target="#'MU36'!A1"/><Relationship Id="rId1" Type="http://schemas.openxmlformats.org/officeDocument/2006/relationships/image" Target="../media/image1.jpg"/><Relationship Id="rId6" Type="http://schemas.openxmlformats.org/officeDocument/2006/relationships/hyperlink" Target="#'MU41'!A1"/><Relationship Id="rId11" Type="http://schemas.openxmlformats.org/officeDocument/2006/relationships/hyperlink" Target="#DAMS!A1"/><Relationship Id="rId5" Type="http://schemas.openxmlformats.org/officeDocument/2006/relationships/hyperlink" Target="#'MU45'!A1"/><Relationship Id="rId10" Type="http://schemas.openxmlformats.org/officeDocument/2006/relationships/hyperlink" Target="#'MU32'!A1"/><Relationship Id="rId4" Type="http://schemas.openxmlformats.org/officeDocument/2006/relationships/hyperlink" Target="#'MU43'!A1"/><Relationship Id="rId9" Type="http://schemas.openxmlformats.org/officeDocument/2006/relationships/hyperlink" Target="#'MU34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304800</xdr:colOff>
      <xdr:row>37</xdr:row>
      <xdr:rowOff>62731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111231"/>
        </a:xfrm>
        <a:prstGeom prst="rect">
          <a:avLst/>
        </a:prstGeom>
      </xdr:spPr>
    </xdr:pic>
    <xdr:clientData/>
  </xdr:twoCellAnchor>
  <xdr:twoCellAnchor>
    <xdr:from>
      <xdr:col>4</xdr:col>
      <xdr:colOff>514350</xdr:colOff>
      <xdr:row>20</xdr:row>
      <xdr:rowOff>142875</xdr:rowOff>
    </xdr:from>
    <xdr:to>
      <xdr:col>5</xdr:col>
      <xdr:colOff>161925</xdr:colOff>
      <xdr:row>21</xdr:row>
      <xdr:rowOff>180975</xdr:rowOff>
    </xdr:to>
    <xdr:sp macro="" textlink="">
      <xdr:nvSpPr>
        <xdr:cNvPr id="3" name="Diamond 2">
          <a:hlinkClick xmlns:r="http://schemas.openxmlformats.org/officeDocument/2006/relationships" r:id="rId2"/>
        </xdr:cNvPr>
        <xdr:cNvSpPr/>
      </xdr:nvSpPr>
      <xdr:spPr>
        <a:xfrm>
          <a:off x="2952750" y="3952875"/>
          <a:ext cx="257175" cy="228600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8</xdr:col>
      <xdr:colOff>123825</xdr:colOff>
      <xdr:row>13</xdr:row>
      <xdr:rowOff>47625</xdr:rowOff>
    </xdr:from>
    <xdr:to>
      <xdr:col>8</xdr:col>
      <xdr:colOff>381000</xdr:colOff>
      <xdr:row>14</xdr:row>
      <xdr:rowOff>85725</xdr:rowOff>
    </xdr:to>
    <xdr:sp macro="" textlink="">
      <xdr:nvSpPr>
        <xdr:cNvPr id="4" name="Diamond 3">
          <a:hlinkClick xmlns:r="http://schemas.openxmlformats.org/officeDocument/2006/relationships" r:id="rId3"/>
        </xdr:cNvPr>
        <xdr:cNvSpPr/>
      </xdr:nvSpPr>
      <xdr:spPr>
        <a:xfrm>
          <a:off x="5000625" y="2524125"/>
          <a:ext cx="257175" cy="228600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8</xdr:col>
      <xdr:colOff>457200</xdr:colOff>
      <xdr:row>6</xdr:row>
      <xdr:rowOff>0</xdr:rowOff>
    </xdr:from>
    <xdr:to>
      <xdr:col>9</xdr:col>
      <xdr:colOff>104775</xdr:colOff>
      <xdr:row>7</xdr:row>
      <xdr:rowOff>38100</xdr:rowOff>
    </xdr:to>
    <xdr:sp macro="" textlink="">
      <xdr:nvSpPr>
        <xdr:cNvPr id="5" name="Diamond 4">
          <a:hlinkClick xmlns:r="http://schemas.openxmlformats.org/officeDocument/2006/relationships" r:id="rId4"/>
        </xdr:cNvPr>
        <xdr:cNvSpPr/>
      </xdr:nvSpPr>
      <xdr:spPr>
        <a:xfrm>
          <a:off x="5334000" y="1143000"/>
          <a:ext cx="257175" cy="228600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10</xdr:col>
      <xdr:colOff>304800</xdr:colOff>
      <xdr:row>9</xdr:row>
      <xdr:rowOff>123825</xdr:rowOff>
    </xdr:from>
    <xdr:to>
      <xdr:col>10</xdr:col>
      <xdr:colOff>561975</xdr:colOff>
      <xdr:row>10</xdr:row>
      <xdr:rowOff>161925</xdr:rowOff>
    </xdr:to>
    <xdr:sp macro="" textlink="">
      <xdr:nvSpPr>
        <xdr:cNvPr id="6" name="Diamond 5">
          <a:hlinkClick xmlns:r="http://schemas.openxmlformats.org/officeDocument/2006/relationships" r:id="rId5"/>
        </xdr:cNvPr>
        <xdr:cNvSpPr/>
      </xdr:nvSpPr>
      <xdr:spPr>
        <a:xfrm>
          <a:off x="6400800" y="1838325"/>
          <a:ext cx="257175" cy="228600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7</xdr:col>
      <xdr:colOff>219075</xdr:colOff>
      <xdr:row>8</xdr:row>
      <xdr:rowOff>180975</xdr:rowOff>
    </xdr:from>
    <xdr:to>
      <xdr:col>7</xdr:col>
      <xdr:colOff>476250</xdr:colOff>
      <xdr:row>10</xdr:row>
      <xdr:rowOff>28575</xdr:rowOff>
    </xdr:to>
    <xdr:sp macro="" textlink="">
      <xdr:nvSpPr>
        <xdr:cNvPr id="7" name="Diamond 6">
          <a:hlinkClick xmlns:r="http://schemas.openxmlformats.org/officeDocument/2006/relationships" r:id="rId6"/>
        </xdr:cNvPr>
        <xdr:cNvSpPr/>
      </xdr:nvSpPr>
      <xdr:spPr>
        <a:xfrm>
          <a:off x="4486275" y="1704975"/>
          <a:ext cx="257175" cy="228600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6</xdr:col>
      <xdr:colOff>561975</xdr:colOff>
      <xdr:row>18</xdr:row>
      <xdr:rowOff>57150</xdr:rowOff>
    </xdr:from>
    <xdr:to>
      <xdr:col>7</xdr:col>
      <xdr:colOff>209550</xdr:colOff>
      <xdr:row>19</xdr:row>
      <xdr:rowOff>95250</xdr:rowOff>
    </xdr:to>
    <xdr:sp macro="" textlink="">
      <xdr:nvSpPr>
        <xdr:cNvPr id="8" name="Diamond 7">
          <a:hlinkClick xmlns:r="http://schemas.openxmlformats.org/officeDocument/2006/relationships" r:id="rId7"/>
        </xdr:cNvPr>
        <xdr:cNvSpPr/>
      </xdr:nvSpPr>
      <xdr:spPr>
        <a:xfrm>
          <a:off x="4219575" y="3486150"/>
          <a:ext cx="257175" cy="228600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6</xdr:col>
      <xdr:colOff>85725</xdr:colOff>
      <xdr:row>23</xdr:row>
      <xdr:rowOff>9525</xdr:rowOff>
    </xdr:from>
    <xdr:to>
      <xdr:col>6</xdr:col>
      <xdr:colOff>342900</xdr:colOff>
      <xdr:row>24</xdr:row>
      <xdr:rowOff>47625</xdr:rowOff>
    </xdr:to>
    <xdr:sp macro="" textlink="">
      <xdr:nvSpPr>
        <xdr:cNvPr id="9" name="Diamond 8">
          <a:hlinkClick xmlns:r="http://schemas.openxmlformats.org/officeDocument/2006/relationships" r:id="rId8"/>
        </xdr:cNvPr>
        <xdr:cNvSpPr/>
      </xdr:nvSpPr>
      <xdr:spPr>
        <a:xfrm>
          <a:off x="3743325" y="4391025"/>
          <a:ext cx="257175" cy="228600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6</xdr:col>
      <xdr:colOff>466725</xdr:colOff>
      <xdr:row>24</xdr:row>
      <xdr:rowOff>0</xdr:rowOff>
    </xdr:from>
    <xdr:to>
      <xdr:col>7</xdr:col>
      <xdr:colOff>114300</xdr:colOff>
      <xdr:row>25</xdr:row>
      <xdr:rowOff>38100</xdr:rowOff>
    </xdr:to>
    <xdr:sp macro="" textlink="">
      <xdr:nvSpPr>
        <xdr:cNvPr id="10" name="Diamond 9">
          <a:hlinkClick xmlns:r="http://schemas.openxmlformats.org/officeDocument/2006/relationships" r:id="rId9"/>
        </xdr:cNvPr>
        <xdr:cNvSpPr/>
      </xdr:nvSpPr>
      <xdr:spPr>
        <a:xfrm>
          <a:off x="4124325" y="4572000"/>
          <a:ext cx="257175" cy="228600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7</xdr:col>
      <xdr:colOff>352425</xdr:colOff>
      <xdr:row>27</xdr:row>
      <xdr:rowOff>47625</xdr:rowOff>
    </xdr:from>
    <xdr:to>
      <xdr:col>8</xdr:col>
      <xdr:colOff>0</xdr:colOff>
      <xdr:row>28</xdr:row>
      <xdr:rowOff>85725</xdr:rowOff>
    </xdr:to>
    <xdr:sp macro="" textlink="">
      <xdr:nvSpPr>
        <xdr:cNvPr id="11" name="Diamond 10">
          <a:hlinkClick xmlns:r="http://schemas.openxmlformats.org/officeDocument/2006/relationships" r:id="rId10"/>
        </xdr:cNvPr>
        <xdr:cNvSpPr/>
      </xdr:nvSpPr>
      <xdr:spPr>
        <a:xfrm>
          <a:off x="4619625" y="5191125"/>
          <a:ext cx="257175" cy="228600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1</xdr:col>
      <xdr:colOff>66675</xdr:colOff>
      <xdr:row>2</xdr:row>
      <xdr:rowOff>76200</xdr:rowOff>
    </xdr:from>
    <xdr:to>
      <xdr:col>4</xdr:col>
      <xdr:colOff>561975</xdr:colOff>
      <xdr:row>9</xdr:row>
      <xdr:rowOff>85725</xdr:rowOff>
    </xdr:to>
    <xdr:sp macro="" textlink="">
      <xdr:nvSpPr>
        <xdr:cNvPr id="15" name="Rectangle 14"/>
        <xdr:cNvSpPr/>
      </xdr:nvSpPr>
      <xdr:spPr>
        <a:xfrm>
          <a:off x="676275" y="457200"/>
          <a:ext cx="2324100" cy="134302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/>
          <a:r>
            <a:rPr lang="en-GB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 MU33: considered data from MU34;</a:t>
          </a:r>
          <a:endParaRPr lang="en-ZA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en-GB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 MU37: considered data from MU46; </a:t>
          </a:r>
          <a:endParaRPr lang="en-ZA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en-GB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 MU40: considered data from MU39 and MU41; and</a:t>
          </a:r>
          <a:endParaRPr lang="en-ZA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en-GB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 MUs 42, 44 and 45: considered data based on monitoring point B71 192537.</a:t>
          </a:r>
          <a:endParaRPr lang="en-ZA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lang="en-ZA" sz="1100"/>
        </a:p>
      </xdr:txBody>
    </xdr:sp>
    <xdr:clientData/>
  </xdr:twoCellAnchor>
  <xdr:twoCellAnchor>
    <xdr:from>
      <xdr:col>2</xdr:col>
      <xdr:colOff>142875</xdr:colOff>
      <xdr:row>13</xdr:row>
      <xdr:rowOff>152400</xdr:rowOff>
    </xdr:from>
    <xdr:to>
      <xdr:col>3</xdr:col>
      <xdr:colOff>95250</xdr:colOff>
      <xdr:row>15</xdr:row>
      <xdr:rowOff>76200</xdr:rowOff>
    </xdr:to>
    <xdr:sp macro="" textlink="">
      <xdr:nvSpPr>
        <xdr:cNvPr id="16" name="Rectangle 15">
          <a:hlinkClick xmlns:r="http://schemas.openxmlformats.org/officeDocument/2006/relationships" r:id="rId11"/>
        </xdr:cNvPr>
        <xdr:cNvSpPr/>
      </xdr:nvSpPr>
      <xdr:spPr>
        <a:xfrm>
          <a:off x="1362075" y="2628900"/>
          <a:ext cx="561975" cy="304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ZA" sz="1100"/>
            <a:t>DAMS</a:t>
          </a:r>
        </a:p>
      </xdr:txBody>
    </xdr:sp>
    <xdr:clientData/>
  </xdr:twoCellAnchor>
  <xdr:twoCellAnchor>
    <xdr:from>
      <xdr:col>6</xdr:col>
      <xdr:colOff>485775</xdr:colOff>
      <xdr:row>21</xdr:row>
      <xdr:rowOff>0</xdr:rowOff>
    </xdr:from>
    <xdr:to>
      <xdr:col>7</xdr:col>
      <xdr:colOff>133350</xdr:colOff>
      <xdr:row>22</xdr:row>
      <xdr:rowOff>38100</xdr:rowOff>
    </xdr:to>
    <xdr:sp macro="" textlink="">
      <xdr:nvSpPr>
        <xdr:cNvPr id="17" name="Diamond 16">
          <a:hlinkClick xmlns:r="http://schemas.openxmlformats.org/officeDocument/2006/relationships" r:id="rId12"/>
        </xdr:cNvPr>
        <xdr:cNvSpPr/>
      </xdr:nvSpPr>
      <xdr:spPr>
        <a:xfrm>
          <a:off x="4143375" y="4000500"/>
          <a:ext cx="257175" cy="228600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38</xdr:row>
      <xdr:rowOff>85724</xdr:rowOff>
    </xdr:from>
    <xdr:to>
      <xdr:col>17</xdr:col>
      <xdr:colOff>19051</xdr:colOff>
      <xdr:row>40</xdr:row>
      <xdr:rowOff>161924</xdr:rowOff>
    </xdr:to>
    <xdr:sp macro="" textlink="">
      <xdr:nvSpPr>
        <xdr:cNvPr id="4" name="TextBox 3"/>
        <xdr:cNvSpPr txBox="1"/>
      </xdr:nvSpPr>
      <xdr:spPr>
        <a:xfrm rot="16200000">
          <a:off x="17340264" y="9710736"/>
          <a:ext cx="1162050" cy="257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ZA" sz="1100"/>
            <a:t>d/ Pilgrims Rest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workbookViewId="0">
      <selection activeCell="S10" sqref="S10"/>
    </sheetView>
  </sheetViews>
  <sheetFormatPr defaultRowHeight="15" x14ac:dyDescent="0.25"/>
  <sheetData/>
  <sheetProtection password="A6E3" sheet="1" objects="1" scenarios="1" selectLockedCells="1" selectUnlockedCells="1"/>
  <pageMargins left="0.7" right="0.7" top="0.75" bottom="0.75" header="0.3" footer="0.3"/>
  <pageSetup paperSize="8" orientation="landscape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</sheetPr>
  <dimension ref="A1:X101"/>
  <sheetViews>
    <sheetView topLeftCell="F1" workbookViewId="0">
      <selection activeCell="S10" sqref="S10"/>
    </sheetView>
  </sheetViews>
  <sheetFormatPr defaultRowHeight="15" x14ac:dyDescent="0.25"/>
  <cols>
    <col min="1" max="1" width="24.42578125" style="13" customWidth="1"/>
    <col min="2" max="2" width="13.42578125" style="13" customWidth="1"/>
    <col min="3" max="13" width="8.7109375" style="23" customWidth="1"/>
    <col min="14" max="15" width="8.7109375" style="72" customWidth="1"/>
    <col min="16" max="17" width="8.7109375" style="23" customWidth="1"/>
    <col min="18" max="20" width="8.7109375" style="14" customWidth="1"/>
    <col min="22" max="22" width="13.5703125" customWidth="1"/>
    <col min="23" max="23" width="13.42578125" customWidth="1"/>
  </cols>
  <sheetData>
    <row r="1" spans="1:24" ht="22.5" customHeight="1" x14ac:dyDescent="0.25">
      <c r="A1" s="47" t="s">
        <v>111</v>
      </c>
      <c r="B1" s="48"/>
      <c r="C1" s="108" t="s">
        <v>0</v>
      </c>
      <c r="D1" s="108"/>
      <c r="E1" s="108"/>
      <c r="F1" s="108" t="s">
        <v>1</v>
      </c>
      <c r="G1" s="108"/>
      <c r="H1" s="108"/>
      <c r="I1" s="108"/>
      <c r="J1" s="108" t="s">
        <v>2</v>
      </c>
      <c r="K1" s="108"/>
      <c r="L1" s="108"/>
      <c r="M1" s="108"/>
      <c r="N1" s="109" t="s">
        <v>3</v>
      </c>
      <c r="O1" s="110"/>
      <c r="P1" s="60" t="s">
        <v>4</v>
      </c>
      <c r="Q1" s="60" t="s">
        <v>5</v>
      </c>
      <c r="R1" s="120">
        <v>191684</v>
      </c>
      <c r="S1" s="121"/>
      <c r="T1" s="122"/>
      <c r="U1" s="3" t="s">
        <v>6</v>
      </c>
      <c r="V1" s="111" t="s">
        <v>98</v>
      </c>
      <c r="W1" s="112"/>
      <c r="X1" s="6"/>
    </row>
    <row r="2" spans="1:24" ht="28.5" customHeight="1" x14ac:dyDescent="0.25">
      <c r="A2" s="8" t="s">
        <v>8</v>
      </c>
      <c r="B2" s="8" t="s">
        <v>9</v>
      </c>
      <c r="C2" s="63" t="s">
        <v>10</v>
      </c>
      <c r="D2" s="63" t="s">
        <v>11</v>
      </c>
      <c r="E2" s="63" t="s">
        <v>12</v>
      </c>
      <c r="F2" s="63" t="s">
        <v>10</v>
      </c>
      <c r="G2" s="63" t="s">
        <v>13</v>
      </c>
      <c r="H2" s="63" t="s">
        <v>14</v>
      </c>
      <c r="I2" s="63" t="s">
        <v>15</v>
      </c>
      <c r="J2" s="63">
        <v>1</v>
      </c>
      <c r="K2" s="63">
        <v>2</v>
      </c>
      <c r="L2" s="63">
        <v>3</v>
      </c>
      <c r="M2" s="63">
        <v>4</v>
      </c>
      <c r="N2" s="63" t="s">
        <v>10</v>
      </c>
      <c r="O2" s="63" t="s">
        <v>120</v>
      </c>
      <c r="P2" s="60" t="s">
        <v>10</v>
      </c>
      <c r="Q2" s="63" t="s">
        <v>10</v>
      </c>
      <c r="R2" s="56">
        <v>0.05</v>
      </c>
      <c r="S2" s="56">
        <v>0.5</v>
      </c>
      <c r="T2" s="56">
        <v>0.95</v>
      </c>
      <c r="U2" s="5"/>
      <c r="V2" s="113"/>
      <c r="W2" s="114"/>
      <c r="X2" s="6"/>
    </row>
    <row r="3" spans="1:24" x14ac:dyDescent="0.25">
      <c r="A3" s="49" t="s">
        <v>16</v>
      </c>
      <c r="B3" s="49" t="s">
        <v>17</v>
      </c>
      <c r="C3" s="61"/>
      <c r="D3" s="61"/>
      <c r="E3" s="61"/>
      <c r="F3" s="61">
        <v>32</v>
      </c>
      <c r="G3" s="61">
        <v>80</v>
      </c>
      <c r="H3" s="61" t="s">
        <v>18</v>
      </c>
      <c r="I3" s="61"/>
      <c r="J3" s="61"/>
      <c r="K3" s="61"/>
      <c r="L3" s="61"/>
      <c r="M3" s="61"/>
      <c r="N3" s="61"/>
      <c r="O3" s="61"/>
      <c r="P3" s="61" t="s">
        <v>19</v>
      </c>
      <c r="Q3" s="61"/>
      <c r="R3" s="35"/>
      <c r="S3" s="35"/>
      <c r="T3" s="35"/>
      <c r="U3" s="90">
        <v>32</v>
      </c>
      <c r="V3" s="6" t="s">
        <v>1</v>
      </c>
      <c r="W3" s="9"/>
      <c r="X3" s="6"/>
    </row>
    <row r="4" spans="1:24" x14ac:dyDescent="0.25">
      <c r="A4" s="49" t="s">
        <v>20</v>
      </c>
      <c r="B4" s="49" t="s">
        <v>17</v>
      </c>
      <c r="C4" s="61"/>
      <c r="D4" s="61"/>
      <c r="E4" s="61"/>
      <c r="F4" s="61">
        <v>100</v>
      </c>
      <c r="G4" s="61">
        <v>200</v>
      </c>
      <c r="H4" s="61">
        <v>600</v>
      </c>
      <c r="I4" s="61" t="s">
        <v>21</v>
      </c>
      <c r="J4" s="61">
        <v>20</v>
      </c>
      <c r="K4" s="61">
        <v>40</v>
      </c>
      <c r="L4" s="61">
        <v>100</v>
      </c>
      <c r="M4" s="61">
        <v>500</v>
      </c>
      <c r="N4" s="61" t="s">
        <v>22</v>
      </c>
      <c r="O4" s="61">
        <v>140</v>
      </c>
      <c r="P4" s="61">
        <v>1500</v>
      </c>
      <c r="Q4" s="61"/>
      <c r="R4" s="35"/>
      <c r="S4" s="35"/>
      <c r="T4" s="35"/>
      <c r="U4" s="90">
        <v>70</v>
      </c>
      <c r="V4" s="6" t="s">
        <v>99</v>
      </c>
      <c r="W4" s="9"/>
      <c r="X4" s="9"/>
    </row>
    <row r="5" spans="1:24" x14ac:dyDescent="0.25">
      <c r="A5" s="49" t="s">
        <v>23</v>
      </c>
      <c r="B5" s="49" t="s">
        <v>17</v>
      </c>
      <c r="C5" s="64"/>
      <c r="D5" s="64"/>
      <c r="E5" s="64"/>
      <c r="F5" s="61">
        <v>450</v>
      </c>
      <c r="G5" s="61">
        <v>1000</v>
      </c>
      <c r="H5" s="61">
        <v>2400</v>
      </c>
      <c r="I5" s="61">
        <v>3400</v>
      </c>
      <c r="J5" s="61">
        <v>100</v>
      </c>
      <c r="K5" s="61">
        <v>200</v>
      </c>
      <c r="L5" s="61">
        <v>450</v>
      </c>
      <c r="M5" s="61">
        <v>1600</v>
      </c>
      <c r="N5" s="61">
        <v>260</v>
      </c>
      <c r="O5" s="61">
        <v>600</v>
      </c>
      <c r="P5" s="61" t="s">
        <v>24</v>
      </c>
      <c r="Q5" s="9"/>
      <c r="R5" s="35"/>
      <c r="S5" s="35"/>
      <c r="T5" s="35"/>
      <c r="U5" s="90">
        <v>450</v>
      </c>
      <c r="V5" s="6" t="s">
        <v>3</v>
      </c>
      <c r="W5" s="9"/>
      <c r="X5" s="9"/>
    </row>
    <row r="6" spans="1:24" x14ac:dyDescent="0.25">
      <c r="A6" s="49" t="s">
        <v>25</v>
      </c>
      <c r="B6" s="49" t="s">
        <v>26</v>
      </c>
      <c r="C6" s="61"/>
      <c r="D6" s="61"/>
      <c r="E6" s="61"/>
      <c r="F6" s="61">
        <v>70</v>
      </c>
      <c r="G6" s="61">
        <v>150</v>
      </c>
      <c r="H6" s="61">
        <v>370</v>
      </c>
      <c r="I6" s="61">
        <v>520</v>
      </c>
      <c r="J6" s="61">
        <v>15</v>
      </c>
      <c r="K6" s="61">
        <v>30</v>
      </c>
      <c r="L6" s="61">
        <v>70</v>
      </c>
      <c r="M6" s="61">
        <v>250</v>
      </c>
      <c r="N6" s="61">
        <v>40</v>
      </c>
      <c r="O6" s="61">
        <v>90</v>
      </c>
      <c r="P6" s="61"/>
      <c r="Q6" s="61"/>
      <c r="R6" s="35">
        <v>42.454999999999998</v>
      </c>
      <c r="S6" s="35">
        <v>51.55</v>
      </c>
      <c r="T6" s="35">
        <v>59.55</v>
      </c>
      <c r="U6" s="90">
        <v>70</v>
      </c>
      <c r="V6" s="6" t="s">
        <v>100</v>
      </c>
      <c r="W6" s="9" t="str">
        <f>IF(T6&lt;=40,"compliant","non-compliant")</f>
        <v>non-compliant</v>
      </c>
      <c r="X6" s="9"/>
    </row>
    <row r="7" spans="1:24" x14ac:dyDescent="0.25">
      <c r="A7" s="49" t="s">
        <v>27</v>
      </c>
      <c r="B7" s="49" t="s">
        <v>17</v>
      </c>
      <c r="C7" s="61" t="s">
        <v>28</v>
      </c>
      <c r="D7" s="61">
        <v>1.5</v>
      </c>
      <c r="E7" s="61">
        <v>2.54</v>
      </c>
      <c r="F7" s="61">
        <v>0.7</v>
      </c>
      <c r="G7" s="61">
        <v>1</v>
      </c>
      <c r="H7" s="61">
        <v>1.5</v>
      </c>
      <c r="I7" s="61" t="s">
        <v>29</v>
      </c>
      <c r="J7" s="61"/>
      <c r="K7" s="61"/>
      <c r="L7" s="61"/>
      <c r="M7" s="61"/>
      <c r="N7" s="61" t="s">
        <v>30</v>
      </c>
      <c r="O7" s="61">
        <v>15</v>
      </c>
      <c r="P7" s="61">
        <v>2</v>
      </c>
      <c r="Q7" s="61"/>
      <c r="R7" s="35"/>
      <c r="S7" s="35"/>
      <c r="T7" s="35"/>
      <c r="U7" s="90">
        <v>0.75</v>
      </c>
      <c r="V7" s="6" t="s">
        <v>1</v>
      </c>
      <c r="W7" s="9"/>
      <c r="X7" s="6"/>
    </row>
    <row r="8" spans="1:24" x14ac:dyDescent="0.25">
      <c r="A8" s="49" t="s">
        <v>31</v>
      </c>
      <c r="B8" s="49" t="s">
        <v>17</v>
      </c>
      <c r="C8" s="61"/>
      <c r="D8" s="61"/>
      <c r="E8" s="61"/>
      <c r="F8" s="61" t="s">
        <v>32</v>
      </c>
      <c r="G8" s="61">
        <v>50</v>
      </c>
      <c r="H8" s="61">
        <v>100</v>
      </c>
      <c r="I8" s="61" t="s">
        <v>33</v>
      </c>
      <c r="J8" s="61"/>
      <c r="K8" s="61"/>
      <c r="L8" s="61"/>
      <c r="M8" s="61"/>
      <c r="N8" s="61"/>
      <c r="O8" s="61"/>
      <c r="P8" s="61"/>
      <c r="Q8" s="61"/>
      <c r="R8" s="35"/>
      <c r="S8" s="35"/>
      <c r="T8" s="35"/>
      <c r="U8" s="90">
        <v>50</v>
      </c>
      <c r="V8" s="6" t="s">
        <v>1</v>
      </c>
      <c r="W8" s="9"/>
      <c r="X8" s="6"/>
    </row>
    <row r="9" spans="1:24" x14ac:dyDescent="0.25">
      <c r="A9" s="49" t="s">
        <v>34</v>
      </c>
      <c r="B9" s="49" t="s">
        <v>17</v>
      </c>
      <c r="C9" s="61"/>
      <c r="D9" s="61"/>
      <c r="E9" s="61"/>
      <c r="F9" s="61">
        <v>30</v>
      </c>
      <c r="G9" s="61">
        <v>50</v>
      </c>
      <c r="H9" s="61">
        <v>70</v>
      </c>
      <c r="I9" s="61" t="s">
        <v>35</v>
      </c>
      <c r="J9" s="61"/>
      <c r="K9" s="61"/>
      <c r="L9" s="61"/>
      <c r="M9" s="61"/>
      <c r="N9" s="61"/>
      <c r="O9" s="61"/>
      <c r="P9" s="61">
        <v>500</v>
      </c>
      <c r="Q9" s="61"/>
      <c r="R9" s="35"/>
      <c r="S9" s="35"/>
      <c r="T9" s="35"/>
      <c r="U9" s="90">
        <v>30</v>
      </c>
      <c r="V9" s="6" t="s">
        <v>1</v>
      </c>
      <c r="W9" s="9"/>
      <c r="X9" s="6"/>
    </row>
    <row r="10" spans="1:24" x14ac:dyDescent="0.25">
      <c r="A10" s="49" t="s">
        <v>36</v>
      </c>
      <c r="B10" s="49" t="s">
        <v>17</v>
      </c>
      <c r="C10" s="61"/>
      <c r="D10" s="61"/>
      <c r="E10" s="61"/>
      <c r="F10" s="61">
        <v>100</v>
      </c>
      <c r="G10" s="61">
        <v>200</v>
      </c>
      <c r="H10" s="61">
        <v>400</v>
      </c>
      <c r="I10" s="61" t="s">
        <v>37</v>
      </c>
      <c r="J10" s="61"/>
      <c r="K10" s="61"/>
      <c r="L10" s="61"/>
      <c r="M10" s="61"/>
      <c r="N10" s="61" t="s">
        <v>38</v>
      </c>
      <c r="O10" s="61">
        <v>115</v>
      </c>
      <c r="P10" s="61" t="s">
        <v>39</v>
      </c>
      <c r="Q10" s="61"/>
      <c r="R10" s="35"/>
      <c r="S10" s="35"/>
      <c r="T10" s="35"/>
      <c r="U10" s="90">
        <v>70</v>
      </c>
      <c r="V10" s="6" t="s">
        <v>3</v>
      </c>
      <c r="W10" s="9"/>
      <c r="X10" s="6"/>
    </row>
    <row r="11" spans="1:24" x14ac:dyDescent="0.25">
      <c r="A11" s="49" t="s">
        <v>40</v>
      </c>
      <c r="B11" s="49" t="s">
        <v>17</v>
      </c>
      <c r="C11" s="61" t="s">
        <v>41</v>
      </c>
      <c r="D11" s="61">
        <v>1.4999999999999999E-2</v>
      </c>
      <c r="E11" s="61">
        <v>0.1</v>
      </c>
      <c r="F11" s="61">
        <v>1</v>
      </c>
      <c r="G11" s="61">
        <v>2</v>
      </c>
      <c r="H11" s="61">
        <v>10</v>
      </c>
      <c r="I11" s="61" t="s">
        <v>42</v>
      </c>
      <c r="J11" s="61"/>
      <c r="K11" s="61"/>
      <c r="L11" s="61"/>
      <c r="M11" s="61"/>
      <c r="N11" s="61"/>
      <c r="O11" s="61"/>
      <c r="P11" s="61"/>
      <c r="Q11" s="61"/>
      <c r="R11" s="35"/>
      <c r="S11" s="35"/>
      <c r="T11" s="35"/>
      <c r="U11" s="90">
        <v>0.05</v>
      </c>
      <c r="V11" s="6" t="s">
        <v>0</v>
      </c>
      <c r="W11" s="9"/>
      <c r="X11" s="6"/>
    </row>
    <row r="12" spans="1:24" x14ac:dyDescent="0.25">
      <c r="A12" s="49" t="s">
        <v>43</v>
      </c>
      <c r="B12" s="49" t="s">
        <v>17</v>
      </c>
      <c r="C12" s="61"/>
      <c r="D12" s="61"/>
      <c r="E12" s="61"/>
      <c r="F12" s="61">
        <v>6</v>
      </c>
      <c r="G12" s="61">
        <v>10</v>
      </c>
      <c r="H12" s="61">
        <v>20</v>
      </c>
      <c r="I12" s="61" t="s">
        <v>44</v>
      </c>
      <c r="J12" s="61"/>
      <c r="K12" s="61"/>
      <c r="L12" s="61"/>
      <c r="M12" s="61"/>
      <c r="N12" s="61"/>
      <c r="O12" s="61"/>
      <c r="P12" s="61" t="s">
        <v>45</v>
      </c>
      <c r="Q12" s="61"/>
      <c r="R12" s="35">
        <v>4.3749999999999997E-2</v>
      </c>
      <c r="S12" s="35">
        <v>0.50349999999999995</v>
      </c>
      <c r="T12" s="35">
        <v>2.4497499999999999</v>
      </c>
      <c r="U12" s="90">
        <v>0.5</v>
      </c>
      <c r="V12" s="6" t="s">
        <v>1</v>
      </c>
      <c r="W12" s="9" t="str">
        <f>IF(S12&lt;=10,"compliant","non-compliant")</f>
        <v>compliant</v>
      </c>
      <c r="X12" s="6"/>
    </row>
    <row r="13" spans="1:24" x14ac:dyDescent="0.25">
      <c r="A13" s="49" t="s">
        <v>46</v>
      </c>
      <c r="B13" s="49" t="s">
        <v>17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34"/>
      <c r="S13" s="34"/>
      <c r="T13" s="34"/>
      <c r="U13" s="90" t="s">
        <v>125</v>
      </c>
      <c r="V13" s="6"/>
      <c r="W13" s="9"/>
      <c r="X13" s="6"/>
    </row>
    <row r="14" spans="1:24" ht="15" customHeight="1" x14ac:dyDescent="0.25">
      <c r="A14" s="49" t="s">
        <v>47</v>
      </c>
      <c r="B14" s="49"/>
      <c r="C14" s="104" t="s">
        <v>48</v>
      </c>
      <c r="D14" s="104"/>
      <c r="E14" s="104"/>
      <c r="F14" s="66" t="s">
        <v>49</v>
      </c>
      <c r="G14" s="66"/>
      <c r="H14" s="66"/>
      <c r="I14" s="66"/>
      <c r="J14" s="67" t="s">
        <v>50</v>
      </c>
      <c r="K14" s="67" t="s">
        <v>51</v>
      </c>
      <c r="L14" s="67" t="s">
        <v>51</v>
      </c>
      <c r="M14" s="67" t="s">
        <v>52</v>
      </c>
      <c r="N14" s="67" t="s">
        <v>53</v>
      </c>
      <c r="O14" s="67"/>
      <c r="P14" s="62"/>
      <c r="Q14" s="67" t="s">
        <v>54</v>
      </c>
      <c r="R14" s="35">
        <v>7.0084999999999997</v>
      </c>
      <c r="S14" s="35">
        <v>7.351</v>
      </c>
      <c r="T14" s="35">
        <v>8.1396999999999995</v>
      </c>
      <c r="U14" s="90" t="s">
        <v>93</v>
      </c>
      <c r="V14" s="7" t="s">
        <v>3</v>
      </c>
      <c r="W14" s="9" t="str">
        <f>IF(R14&gt;=6.5,"compliant","non-compliant")</f>
        <v>compliant</v>
      </c>
      <c r="X14" s="9" t="str">
        <f>IF(T14&lt;=8.4,"compliant","non-compliant")</f>
        <v>compliant</v>
      </c>
    </row>
    <row r="15" spans="1:24" x14ac:dyDescent="0.25">
      <c r="A15" s="49" t="s">
        <v>55</v>
      </c>
      <c r="B15" s="49" t="s">
        <v>17</v>
      </c>
      <c r="C15" s="61" t="s">
        <v>56</v>
      </c>
      <c r="D15" s="61">
        <v>2.5000000000000001E-2</v>
      </c>
      <c r="E15" s="61" t="s">
        <v>57</v>
      </c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35">
        <v>5.0000000000000001E-3</v>
      </c>
      <c r="S15" s="35">
        <v>5.0000000000000001E-3</v>
      </c>
      <c r="T15" s="35">
        <v>1.7</v>
      </c>
      <c r="U15" s="90">
        <v>5.0000000000000001E-3</v>
      </c>
      <c r="V15" s="6" t="s">
        <v>0</v>
      </c>
      <c r="W15" s="9" t="str">
        <f>IF(S15&lt;=0.025,"compliant","non-compliant")</f>
        <v>compliant</v>
      </c>
      <c r="X15" s="6"/>
    </row>
    <row r="16" spans="1:24" ht="45.75" x14ac:dyDescent="0.25">
      <c r="A16" s="49" t="s">
        <v>58</v>
      </c>
      <c r="B16" s="49" t="s">
        <v>17</v>
      </c>
      <c r="C16" s="61"/>
      <c r="D16" s="61"/>
      <c r="E16" s="61"/>
      <c r="F16" s="61">
        <v>200</v>
      </c>
      <c r="G16" s="61"/>
      <c r="H16" s="61">
        <v>400</v>
      </c>
      <c r="I16" s="61"/>
      <c r="J16" s="61">
        <v>30</v>
      </c>
      <c r="K16" s="61">
        <v>80</v>
      </c>
      <c r="L16" s="61">
        <v>200</v>
      </c>
      <c r="M16" s="61">
        <v>500</v>
      </c>
      <c r="N16" s="61"/>
      <c r="O16" s="61"/>
      <c r="P16" s="61" t="s">
        <v>24</v>
      </c>
      <c r="Q16" s="61"/>
      <c r="R16" s="35"/>
      <c r="S16" s="35"/>
      <c r="T16" s="35"/>
      <c r="U16" s="90">
        <v>180</v>
      </c>
      <c r="V16" s="46" t="s">
        <v>101</v>
      </c>
      <c r="W16" s="9"/>
      <c r="X16" s="6"/>
    </row>
    <row r="17" spans="1:24" x14ac:dyDescent="0.25">
      <c r="A17" s="49" t="s">
        <v>59</v>
      </c>
      <c r="B17" s="49" t="s">
        <v>17</v>
      </c>
      <c r="C17" s="61"/>
      <c r="D17" s="61"/>
      <c r="E17" s="61"/>
      <c r="F17" s="61"/>
      <c r="G17" s="61"/>
      <c r="H17" s="61"/>
      <c r="I17" s="61"/>
      <c r="J17" s="61">
        <v>50</v>
      </c>
      <c r="K17" s="61">
        <v>120</v>
      </c>
      <c r="L17" s="61">
        <v>300</v>
      </c>
      <c r="M17" s="61">
        <v>1200</v>
      </c>
      <c r="N17" s="61"/>
      <c r="O17" s="61"/>
      <c r="P17" s="61"/>
      <c r="Q17" s="61"/>
      <c r="R17" s="35"/>
      <c r="S17" s="35"/>
      <c r="T17" s="35"/>
      <c r="U17" s="90" t="s">
        <v>126</v>
      </c>
      <c r="V17" s="6" t="s">
        <v>2</v>
      </c>
      <c r="W17" s="9"/>
      <c r="X17" s="6"/>
    </row>
    <row r="18" spans="1:24" x14ac:dyDescent="0.25">
      <c r="A18" s="8" t="s">
        <v>60</v>
      </c>
      <c r="B18" s="50"/>
      <c r="C18" s="61"/>
      <c r="D18" s="61"/>
      <c r="E18" s="61"/>
      <c r="F18" s="61">
        <v>5</v>
      </c>
      <c r="G18" s="61">
        <v>10</v>
      </c>
      <c r="H18" s="61">
        <v>20</v>
      </c>
      <c r="I18" s="61" t="s">
        <v>44</v>
      </c>
      <c r="J18" s="61"/>
      <c r="K18" s="61"/>
      <c r="L18" s="61"/>
      <c r="M18" s="61"/>
      <c r="N18" s="61"/>
      <c r="O18" s="61"/>
      <c r="P18" s="61"/>
      <c r="Q18" s="61"/>
      <c r="R18" s="57"/>
      <c r="S18" s="57"/>
      <c r="T18" s="57"/>
      <c r="U18" s="90">
        <v>5</v>
      </c>
      <c r="V18" s="30" t="s">
        <v>1</v>
      </c>
      <c r="W18" s="6"/>
      <c r="X18" s="6"/>
    </row>
    <row r="19" spans="1:24" x14ac:dyDescent="0.25">
      <c r="A19" s="8" t="s">
        <v>61</v>
      </c>
      <c r="B19" s="8" t="s">
        <v>17</v>
      </c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58"/>
      <c r="S19" s="58"/>
      <c r="T19" s="58"/>
      <c r="U19" s="90">
        <v>9</v>
      </c>
      <c r="V19" s="30" t="s">
        <v>0</v>
      </c>
      <c r="W19" s="6"/>
      <c r="X19" s="6"/>
    </row>
    <row r="20" spans="1:24" x14ac:dyDescent="0.25">
      <c r="A20" s="8" t="s">
        <v>63</v>
      </c>
      <c r="B20" s="8" t="s">
        <v>64</v>
      </c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 t="s">
        <v>30</v>
      </c>
      <c r="O20" s="61">
        <v>8</v>
      </c>
      <c r="P20" s="61"/>
      <c r="Q20" s="61"/>
      <c r="R20" s="57"/>
      <c r="S20" s="57"/>
      <c r="T20" s="57"/>
      <c r="U20" s="90">
        <v>2</v>
      </c>
      <c r="V20" s="30" t="s">
        <v>3</v>
      </c>
      <c r="W20" s="9"/>
      <c r="X20" s="6"/>
    </row>
    <row r="21" spans="1:24" ht="22.5" x14ac:dyDescent="0.25">
      <c r="A21" s="8" t="s">
        <v>65</v>
      </c>
      <c r="B21" s="8" t="s">
        <v>17</v>
      </c>
      <c r="C21" s="61"/>
      <c r="D21" s="61"/>
      <c r="E21" s="61"/>
      <c r="F21" s="61"/>
      <c r="G21" s="61"/>
      <c r="H21" s="61"/>
      <c r="I21" s="61"/>
      <c r="J21" s="61">
        <v>3</v>
      </c>
      <c r="K21" s="61">
        <v>5</v>
      </c>
      <c r="L21" s="61">
        <v>5</v>
      </c>
      <c r="M21" s="61">
        <v>25</v>
      </c>
      <c r="N21" s="68" t="s">
        <v>66</v>
      </c>
      <c r="O21" s="68"/>
      <c r="P21" s="61"/>
      <c r="Q21" s="61"/>
      <c r="R21" s="57"/>
      <c r="S21" s="57"/>
      <c r="T21" s="57"/>
      <c r="U21" s="90">
        <v>25</v>
      </c>
      <c r="V21" s="30" t="s">
        <v>3</v>
      </c>
      <c r="W21" s="9"/>
      <c r="X21" s="6"/>
    </row>
    <row r="22" spans="1:24" x14ac:dyDescent="0.25">
      <c r="A22" s="8" t="s">
        <v>67</v>
      </c>
      <c r="B22" s="10" t="s">
        <v>121</v>
      </c>
      <c r="C22" s="61"/>
      <c r="D22" s="61"/>
      <c r="E22" s="61"/>
      <c r="F22" s="61">
        <v>1</v>
      </c>
      <c r="G22" s="61">
        <v>1.5</v>
      </c>
      <c r="H22" s="61">
        <v>100</v>
      </c>
      <c r="I22" s="61"/>
      <c r="J22" s="61"/>
      <c r="K22" s="61"/>
      <c r="L22" s="61"/>
      <c r="M22" s="61"/>
      <c r="N22" s="61"/>
      <c r="O22" s="61"/>
      <c r="P22" s="61"/>
      <c r="Q22" s="61" t="s">
        <v>69</v>
      </c>
      <c r="R22" s="57"/>
      <c r="S22" s="57"/>
      <c r="T22" s="57"/>
      <c r="U22" s="90">
        <v>1.5</v>
      </c>
      <c r="V22" s="30"/>
      <c r="W22" s="6"/>
      <c r="X22" s="6"/>
    </row>
    <row r="23" spans="1:24" x14ac:dyDescent="0.25">
      <c r="A23" s="11" t="s">
        <v>70</v>
      </c>
      <c r="B23" s="8" t="s">
        <v>71</v>
      </c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 t="s">
        <v>72</v>
      </c>
      <c r="R23" s="57"/>
      <c r="S23" s="57"/>
      <c r="T23" s="57"/>
      <c r="U23" s="90">
        <v>130</v>
      </c>
      <c r="V23" s="30" t="s">
        <v>94</v>
      </c>
      <c r="W23" s="6"/>
      <c r="X23" s="6"/>
    </row>
    <row r="24" spans="1:24" x14ac:dyDescent="0.25">
      <c r="A24" s="12" t="s">
        <v>73</v>
      </c>
      <c r="B24" s="8" t="s">
        <v>71</v>
      </c>
      <c r="C24" s="61"/>
      <c r="D24" s="61"/>
      <c r="E24" s="61"/>
      <c r="F24" s="61">
        <v>0</v>
      </c>
      <c r="G24" s="61">
        <v>1</v>
      </c>
      <c r="H24" s="61">
        <v>10</v>
      </c>
      <c r="I24" s="61">
        <v>100</v>
      </c>
      <c r="J24" s="61"/>
      <c r="K24" s="61"/>
      <c r="L24" s="61"/>
      <c r="M24" s="61"/>
      <c r="N24" s="61" t="s">
        <v>74</v>
      </c>
      <c r="O24" s="61"/>
      <c r="P24" s="61" t="s">
        <v>75</v>
      </c>
      <c r="Q24" s="61" t="s">
        <v>72</v>
      </c>
      <c r="R24" s="57"/>
      <c r="S24" s="57"/>
      <c r="T24" s="57"/>
      <c r="U24" s="90">
        <v>130</v>
      </c>
      <c r="V24" s="30" t="s">
        <v>94</v>
      </c>
      <c r="W24" s="6"/>
      <c r="X24" s="6"/>
    </row>
    <row r="25" spans="1:24" x14ac:dyDescent="0.25">
      <c r="A25" s="8" t="s">
        <v>76</v>
      </c>
      <c r="B25" s="8" t="s">
        <v>17</v>
      </c>
      <c r="C25" s="61" t="s">
        <v>103</v>
      </c>
      <c r="D25" s="61" t="s">
        <v>78</v>
      </c>
      <c r="E25" s="61" t="s">
        <v>79</v>
      </c>
      <c r="F25" s="61">
        <v>0.15</v>
      </c>
      <c r="G25" s="61">
        <v>0.5</v>
      </c>
      <c r="H25" s="61" t="s">
        <v>80</v>
      </c>
      <c r="I25" s="61"/>
      <c r="J25" s="61"/>
      <c r="K25" s="61"/>
      <c r="L25" s="61"/>
      <c r="M25" s="61"/>
      <c r="N25" s="61" t="s">
        <v>89</v>
      </c>
      <c r="O25" s="61">
        <v>20</v>
      </c>
      <c r="P25" s="61">
        <v>5</v>
      </c>
      <c r="Q25" s="61"/>
      <c r="R25" s="57"/>
      <c r="S25" s="57"/>
      <c r="T25" s="57"/>
      <c r="U25" s="90">
        <v>0.02</v>
      </c>
      <c r="V25" s="30" t="s">
        <v>0</v>
      </c>
      <c r="W25" s="6"/>
      <c r="X25" s="6"/>
    </row>
    <row r="26" spans="1:24" x14ac:dyDescent="0.25">
      <c r="A26" s="8" t="s">
        <v>81</v>
      </c>
      <c r="B26" s="8" t="s">
        <v>17</v>
      </c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 t="s">
        <v>82</v>
      </c>
      <c r="O26" s="61">
        <v>1</v>
      </c>
      <c r="P26" s="61">
        <v>5</v>
      </c>
      <c r="Q26" s="61"/>
      <c r="R26" s="57"/>
      <c r="S26" s="57"/>
      <c r="T26" s="57"/>
      <c r="U26" s="90">
        <v>0.5</v>
      </c>
      <c r="V26" s="30" t="s">
        <v>3</v>
      </c>
      <c r="W26" s="6"/>
      <c r="X26" s="6"/>
    </row>
    <row r="27" spans="1:24" x14ac:dyDescent="0.25">
      <c r="A27" s="8" t="s">
        <v>83</v>
      </c>
      <c r="B27" s="8" t="s">
        <v>123</v>
      </c>
      <c r="C27" s="61">
        <v>7</v>
      </c>
      <c r="D27" s="61">
        <v>14</v>
      </c>
      <c r="E27" s="61">
        <v>200</v>
      </c>
      <c r="F27" s="61">
        <v>50</v>
      </c>
      <c r="G27" s="61"/>
      <c r="H27" s="61">
        <v>1000</v>
      </c>
      <c r="I27" s="61"/>
      <c r="J27" s="61"/>
      <c r="K27" s="61"/>
      <c r="L27" s="61"/>
      <c r="M27" s="61"/>
      <c r="N27" s="61">
        <v>100</v>
      </c>
      <c r="O27" s="61">
        <v>1000</v>
      </c>
      <c r="P27" s="61" t="s">
        <v>122</v>
      </c>
      <c r="Q27" s="61"/>
      <c r="R27" s="57"/>
      <c r="S27" s="57"/>
      <c r="T27" s="57"/>
      <c r="U27" s="90">
        <v>7</v>
      </c>
      <c r="V27" s="30" t="s">
        <v>0</v>
      </c>
      <c r="W27" s="6"/>
      <c r="X27" s="6"/>
    </row>
    <row r="28" spans="1:24" ht="15" customHeight="1" x14ac:dyDescent="0.25">
      <c r="A28" s="8" t="s">
        <v>86</v>
      </c>
      <c r="B28" s="8" t="s">
        <v>17</v>
      </c>
      <c r="C28" s="104" t="s">
        <v>87</v>
      </c>
      <c r="D28" s="104"/>
      <c r="E28" s="104"/>
      <c r="F28" s="61">
        <v>0.1</v>
      </c>
      <c r="G28" s="61">
        <v>0.3</v>
      </c>
      <c r="H28" s="61">
        <v>1</v>
      </c>
      <c r="I28" s="61" t="s">
        <v>88</v>
      </c>
      <c r="J28" s="61">
        <v>0.1</v>
      </c>
      <c r="K28" s="61">
        <v>0.2</v>
      </c>
      <c r="L28" s="61">
        <v>0.3</v>
      </c>
      <c r="M28" s="61">
        <v>10</v>
      </c>
      <c r="N28" s="61" t="s">
        <v>89</v>
      </c>
      <c r="O28" s="61">
        <v>20</v>
      </c>
      <c r="P28" s="61" t="s">
        <v>90</v>
      </c>
      <c r="Q28" s="61"/>
      <c r="R28" s="57"/>
      <c r="S28" s="57"/>
      <c r="T28" s="57"/>
      <c r="U28" s="90">
        <v>0.1</v>
      </c>
      <c r="V28" s="30" t="s">
        <v>1</v>
      </c>
      <c r="W28" s="9"/>
      <c r="X28" s="6"/>
    </row>
    <row r="29" spans="1:24" x14ac:dyDescent="0.25">
      <c r="A29" s="8" t="s">
        <v>91</v>
      </c>
      <c r="B29" s="8" t="s">
        <v>17</v>
      </c>
      <c r="C29" s="61">
        <v>0.18</v>
      </c>
      <c r="D29" s="61">
        <v>0.37</v>
      </c>
      <c r="E29" s="61">
        <v>1.3</v>
      </c>
      <c r="F29" s="61">
        <v>0.05</v>
      </c>
      <c r="G29" s="61">
        <v>0.15</v>
      </c>
      <c r="H29" s="61">
        <v>1</v>
      </c>
      <c r="I29" s="61" t="s">
        <v>88</v>
      </c>
      <c r="J29" s="61">
        <v>0.05</v>
      </c>
      <c r="K29" s="61">
        <v>0.1</v>
      </c>
      <c r="L29" s="61">
        <v>0.2</v>
      </c>
      <c r="M29" s="61">
        <v>10</v>
      </c>
      <c r="N29" s="61" t="s">
        <v>92</v>
      </c>
      <c r="O29" s="61">
        <v>10</v>
      </c>
      <c r="P29" s="61">
        <v>10</v>
      </c>
      <c r="Q29" s="61"/>
      <c r="R29" s="57"/>
      <c r="S29" s="57"/>
      <c r="T29" s="57"/>
      <c r="U29" s="90">
        <v>0.02</v>
      </c>
      <c r="V29" s="30" t="s">
        <v>3</v>
      </c>
      <c r="W29" s="9"/>
      <c r="X29" s="6"/>
    </row>
    <row r="30" spans="1:24" x14ac:dyDescent="0.25">
      <c r="N30" s="69"/>
      <c r="O30" s="69"/>
    </row>
    <row r="31" spans="1:24" x14ac:dyDescent="0.25">
      <c r="N31" s="70"/>
      <c r="O31" s="70"/>
    </row>
    <row r="32" spans="1:24" x14ac:dyDescent="0.25">
      <c r="N32" s="70"/>
      <c r="O32" s="70"/>
    </row>
    <row r="33" spans="14:15" x14ac:dyDescent="0.25">
      <c r="N33" s="70"/>
      <c r="O33" s="70"/>
    </row>
    <row r="34" spans="14:15" x14ac:dyDescent="0.25">
      <c r="N34" s="70"/>
      <c r="O34" s="70"/>
    </row>
    <row r="35" spans="14:15" x14ac:dyDescent="0.25">
      <c r="N35" s="70"/>
      <c r="O35" s="70"/>
    </row>
    <row r="36" spans="14:15" x14ac:dyDescent="0.25">
      <c r="N36" s="70"/>
      <c r="O36" s="70"/>
    </row>
    <row r="37" spans="14:15" x14ac:dyDescent="0.25">
      <c r="N37" s="70"/>
      <c r="O37" s="70"/>
    </row>
    <row r="38" spans="14:15" x14ac:dyDescent="0.25">
      <c r="N38" s="70"/>
      <c r="O38" s="70"/>
    </row>
    <row r="39" spans="14:15" x14ac:dyDescent="0.25">
      <c r="N39" s="70"/>
      <c r="O39" s="70"/>
    </row>
    <row r="40" spans="14:15" x14ac:dyDescent="0.25">
      <c r="N40" s="70"/>
      <c r="O40" s="70"/>
    </row>
    <row r="41" spans="14:15" x14ac:dyDescent="0.25">
      <c r="N41" s="70"/>
      <c r="O41" s="70"/>
    </row>
    <row r="42" spans="14:15" x14ac:dyDescent="0.25">
      <c r="N42" s="70"/>
      <c r="O42" s="70"/>
    </row>
    <row r="43" spans="14:15" x14ac:dyDescent="0.25">
      <c r="N43" s="70"/>
      <c r="O43" s="70"/>
    </row>
    <row r="44" spans="14:15" x14ac:dyDescent="0.25">
      <c r="N44" s="70"/>
      <c r="O44" s="70"/>
    </row>
    <row r="45" spans="14:15" x14ac:dyDescent="0.25">
      <c r="N45" s="70"/>
      <c r="O45" s="70"/>
    </row>
    <row r="46" spans="14:15" x14ac:dyDescent="0.25">
      <c r="N46" s="70"/>
      <c r="O46" s="70"/>
    </row>
    <row r="47" spans="14:15" x14ac:dyDescent="0.25">
      <c r="N47" s="70"/>
      <c r="O47" s="70"/>
    </row>
    <row r="48" spans="14:15" x14ac:dyDescent="0.25">
      <c r="N48" s="70"/>
      <c r="O48" s="70"/>
    </row>
    <row r="49" spans="14:15" x14ac:dyDescent="0.25">
      <c r="N49" s="70"/>
      <c r="O49" s="70"/>
    </row>
    <row r="50" spans="14:15" x14ac:dyDescent="0.25">
      <c r="N50" s="70"/>
      <c r="O50" s="70"/>
    </row>
    <row r="51" spans="14:15" x14ac:dyDescent="0.25">
      <c r="N51" s="70"/>
      <c r="O51" s="70"/>
    </row>
    <row r="52" spans="14:15" x14ac:dyDescent="0.25">
      <c r="N52" s="70"/>
      <c r="O52" s="70"/>
    </row>
    <row r="53" spans="14:15" x14ac:dyDescent="0.25">
      <c r="N53" s="70"/>
      <c r="O53" s="70"/>
    </row>
    <row r="54" spans="14:15" x14ac:dyDescent="0.25">
      <c r="N54" s="70"/>
      <c r="O54" s="70"/>
    </row>
    <row r="55" spans="14:15" x14ac:dyDescent="0.25">
      <c r="N55" s="70"/>
      <c r="O55" s="70"/>
    </row>
    <row r="56" spans="14:15" x14ac:dyDescent="0.25">
      <c r="N56" s="70"/>
      <c r="O56" s="70"/>
    </row>
    <row r="57" spans="14:15" x14ac:dyDescent="0.25">
      <c r="N57" s="70"/>
      <c r="O57" s="70"/>
    </row>
    <row r="58" spans="14:15" x14ac:dyDescent="0.25">
      <c r="N58" s="70"/>
      <c r="O58" s="70"/>
    </row>
    <row r="59" spans="14:15" x14ac:dyDescent="0.25">
      <c r="N59" s="70"/>
      <c r="O59" s="70"/>
    </row>
    <row r="60" spans="14:15" x14ac:dyDescent="0.25">
      <c r="N60" s="42"/>
      <c r="O60" s="42"/>
    </row>
    <row r="61" spans="14:15" x14ac:dyDescent="0.25">
      <c r="N61" s="9"/>
      <c r="O61" s="9"/>
    </row>
    <row r="62" spans="14:15" x14ac:dyDescent="0.25">
      <c r="N62" s="9"/>
      <c r="O62" s="9"/>
    </row>
    <row r="63" spans="14:15" x14ac:dyDescent="0.25">
      <c r="N63" s="9"/>
      <c r="O63" s="9"/>
    </row>
    <row r="64" spans="14:15" x14ac:dyDescent="0.25">
      <c r="N64" s="9"/>
      <c r="O64" s="9"/>
    </row>
    <row r="65" spans="14:15" x14ac:dyDescent="0.25">
      <c r="N65" s="9"/>
      <c r="O65" s="9"/>
    </row>
    <row r="66" spans="14:15" x14ac:dyDescent="0.25">
      <c r="N66" s="9"/>
      <c r="O66" s="9"/>
    </row>
    <row r="67" spans="14:15" x14ac:dyDescent="0.25">
      <c r="N67" s="9"/>
      <c r="O67" s="9"/>
    </row>
    <row r="68" spans="14:15" x14ac:dyDescent="0.25">
      <c r="N68" s="9"/>
      <c r="O68" s="9"/>
    </row>
    <row r="69" spans="14:15" x14ac:dyDescent="0.25">
      <c r="N69" s="9"/>
      <c r="O69" s="9"/>
    </row>
    <row r="70" spans="14:15" x14ac:dyDescent="0.25">
      <c r="N70" s="9"/>
      <c r="O70" s="9"/>
    </row>
    <row r="71" spans="14:15" x14ac:dyDescent="0.25">
      <c r="N71" s="9"/>
      <c r="O71" s="9"/>
    </row>
    <row r="72" spans="14:15" x14ac:dyDescent="0.25">
      <c r="N72" s="9"/>
      <c r="O72" s="9"/>
    </row>
    <row r="73" spans="14:15" x14ac:dyDescent="0.25">
      <c r="N73" s="9"/>
      <c r="O73" s="9"/>
    </row>
    <row r="74" spans="14:15" x14ac:dyDescent="0.25">
      <c r="N74" s="71"/>
      <c r="O74" s="71"/>
    </row>
    <row r="75" spans="14:15" x14ac:dyDescent="0.25">
      <c r="N75" s="70"/>
      <c r="O75" s="70"/>
    </row>
    <row r="76" spans="14:15" x14ac:dyDescent="0.25">
      <c r="N76" s="70"/>
      <c r="O76" s="70"/>
    </row>
    <row r="77" spans="14:15" x14ac:dyDescent="0.25">
      <c r="N77" s="70"/>
      <c r="O77" s="70"/>
    </row>
    <row r="78" spans="14:15" x14ac:dyDescent="0.25">
      <c r="N78" s="70"/>
      <c r="O78" s="70"/>
    </row>
    <row r="79" spans="14:15" x14ac:dyDescent="0.25">
      <c r="N79" s="70"/>
      <c r="O79" s="70"/>
    </row>
    <row r="80" spans="14:15" x14ac:dyDescent="0.25">
      <c r="N80" s="70"/>
      <c r="O80" s="70"/>
    </row>
    <row r="81" spans="14:15" x14ac:dyDescent="0.25">
      <c r="N81" s="70"/>
      <c r="O81" s="70"/>
    </row>
    <row r="82" spans="14:15" x14ac:dyDescent="0.25">
      <c r="N82" s="70"/>
      <c r="O82" s="70"/>
    </row>
    <row r="83" spans="14:15" x14ac:dyDescent="0.25">
      <c r="N83" s="70"/>
      <c r="O83" s="70"/>
    </row>
    <row r="84" spans="14:15" x14ac:dyDescent="0.25">
      <c r="N84" s="70"/>
      <c r="O84" s="70"/>
    </row>
    <row r="85" spans="14:15" x14ac:dyDescent="0.25">
      <c r="N85" s="70"/>
      <c r="O85" s="70"/>
    </row>
    <row r="86" spans="14:15" x14ac:dyDescent="0.25">
      <c r="N86" s="70"/>
      <c r="O86" s="70"/>
    </row>
    <row r="87" spans="14:15" x14ac:dyDescent="0.25">
      <c r="N87" s="70"/>
      <c r="O87" s="70"/>
    </row>
    <row r="88" spans="14:15" x14ac:dyDescent="0.25">
      <c r="N88" s="70"/>
      <c r="O88" s="70"/>
    </row>
    <row r="89" spans="14:15" x14ac:dyDescent="0.25">
      <c r="N89" s="70"/>
      <c r="O89" s="70"/>
    </row>
    <row r="90" spans="14:15" x14ac:dyDescent="0.25">
      <c r="N90" s="70"/>
      <c r="O90" s="70"/>
    </row>
    <row r="91" spans="14:15" x14ac:dyDescent="0.25">
      <c r="N91" s="70"/>
      <c r="O91" s="70"/>
    </row>
    <row r="92" spans="14:15" x14ac:dyDescent="0.25">
      <c r="N92" s="70"/>
      <c r="O92" s="70"/>
    </row>
    <row r="93" spans="14:15" x14ac:dyDescent="0.25">
      <c r="N93" s="70"/>
      <c r="O93" s="70"/>
    </row>
    <row r="94" spans="14:15" x14ac:dyDescent="0.25">
      <c r="N94" s="70"/>
      <c r="O94" s="70"/>
    </row>
    <row r="95" spans="14:15" x14ac:dyDescent="0.25">
      <c r="N95" s="70"/>
      <c r="O95" s="70"/>
    </row>
    <row r="96" spans="14:15" x14ac:dyDescent="0.25">
      <c r="N96" s="70"/>
      <c r="O96" s="70"/>
    </row>
    <row r="97" spans="14:15" x14ac:dyDescent="0.25">
      <c r="N97" s="70"/>
      <c r="O97" s="70"/>
    </row>
    <row r="98" spans="14:15" x14ac:dyDescent="0.25">
      <c r="N98" s="70"/>
      <c r="O98" s="70"/>
    </row>
    <row r="99" spans="14:15" x14ac:dyDescent="0.25">
      <c r="N99" s="70"/>
      <c r="O99" s="70"/>
    </row>
    <row r="100" spans="14:15" x14ac:dyDescent="0.25">
      <c r="N100" s="70"/>
      <c r="O100" s="70"/>
    </row>
    <row r="101" spans="14:15" x14ac:dyDescent="0.25">
      <c r="N101" s="70"/>
      <c r="O101" s="70"/>
    </row>
  </sheetData>
  <sheetProtection password="A6E3" sheet="1" objects="1" scenarios="1" selectLockedCells="1" selectUnlockedCells="1"/>
  <mergeCells count="8">
    <mergeCell ref="C28:E28"/>
    <mergeCell ref="R1:T1"/>
    <mergeCell ref="V1:W2"/>
    <mergeCell ref="C1:E1"/>
    <mergeCell ref="F1:I1"/>
    <mergeCell ref="J1:M1"/>
    <mergeCell ref="C14:E14"/>
    <mergeCell ref="N1:O1"/>
  </mergeCells>
  <conditionalFormatting sqref="W3:W10 W15:W29 W12:W13">
    <cfRule type="containsText" dxfId="23" priority="4" operator="containsText" text="non-compliant">
      <formula>NOT(ISERROR(SEARCH("non-compliant",W3)))</formula>
    </cfRule>
  </conditionalFormatting>
  <conditionalFormatting sqref="W14">
    <cfRule type="containsText" dxfId="22" priority="3" operator="containsText" text="non-compliant">
      <formula>NOT(ISERROR(SEARCH("non-compliant",W14)))</formula>
    </cfRule>
  </conditionalFormatting>
  <conditionalFormatting sqref="X14">
    <cfRule type="cellIs" dxfId="21" priority="2" operator="equal">
      <formula>"non-compliant"</formula>
    </cfRule>
  </conditionalFormatting>
  <conditionalFormatting sqref="W11">
    <cfRule type="containsText" dxfId="20" priority="1" operator="containsText" text="non-compliant">
      <formula>NOT(ISERROR(SEARCH("non-compliant",W11)))</formula>
    </cfRule>
  </conditionalFormatting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</sheetPr>
  <dimension ref="A1:X97"/>
  <sheetViews>
    <sheetView workbookViewId="0">
      <pane xSplit="1" topLeftCell="N1" activePane="topRight" state="frozen"/>
      <selection activeCell="X14" sqref="X14"/>
      <selection pane="topRight" activeCell="R17" sqref="R17"/>
    </sheetView>
  </sheetViews>
  <sheetFormatPr defaultRowHeight="15" x14ac:dyDescent="0.25"/>
  <cols>
    <col min="1" max="1" width="24.42578125" style="13" customWidth="1"/>
    <col min="2" max="2" width="13.42578125" style="13" customWidth="1"/>
    <col min="3" max="13" width="8.7109375" style="23" customWidth="1"/>
    <col min="14" max="15" width="8.7109375" style="72" customWidth="1"/>
    <col min="16" max="17" width="8.7109375" style="23" customWidth="1"/>
    <col min="18" max="18" width="9.140625" style="14"/>
    <col min="23" max="23" width="11.85546875" customWidth="1"/>
  </cols>
  <sheetData>
    <row r="1" spans="1:24" ht="22.5" customHeight="1" x14ac:dyDescent="0.25">
      <c r="A1" s="47" t="s">
        <v>110</v>
      </c>
      <c r="B1" s="48"/>
      <c r="C1" s="108" t="s">
        <v>0</v>
      </c>
      <c r="D1" s="108"/>
      <c r="E1" s="108"/>
      <c r="F1" s="108" t="s">
        <v>1</v>
      </c>
      <c r="G1" s="108"/>
      <c r="H1" s="108"/>
      <c r="I1" s="108"/>
      <c r="J1" s="108" t="s">
        <v>2</v>
      </c>
      <c r="K1" s="108"/>
      <c r="L1" s="108"/>
      <c r="M1" s="108"/>
      <c r="N1" s="109" t="s">
        <v>3</v>
      </c>
      <c r="O1" s="110"/>
      <c r="P1" s="60" t="s">
        <v>4</v>
      </c>
      <c r="Q1" s="73" t="s">
        <v>5</v>
      </c>
      <c r="R1" s="123">
        <v>1000009810</v>
      </c>
      <c r="S1" s="123"/>
      <c r="T1" s="123"/>
      <c r="U1" s="43" t="s">
        <v>6</v>
      </c>
      <c r="V1" s="111" t="s">
        <v>98</v>
      </c>
      <c r="W1" s="112"/>
      <c r="X1" s="6"/>
    </row>
    <row r="2" spans="1:24" ht="28.5" customHeight="1" x14ac:dyDescent="0.25">
      <c r="A2" s="8" t="s">
        <v>8</v>
      </c>
      <c r="B2" s="8" t="s">
        <v>9</v>
      </c>
      <c r="C2" s="63" t="s">
        <v>10</v>
      </c>
      <c r="D2" s="63" t="s">
        <v>11</v>
      </c>
      <c r="E2" s="63" t="s">
        <v>12</v>
      </c>
      <c r="F2" s="63" t="s">
        <v>10</v>
      </c>
      <c r="G2" s="63" t="s">
        <v>13</v>
      </c>
      <c r="H2" s="63" t="s">
        <v>14</v>
      </c>
      <c r="I2" s="63" t="s">
        <v>15</v>
      </c>
      <c r="J2" s="63">
        <v>1</v>
      </c>
      <c r="K2" s="63">
        <v>2</v>
      </c>
      <c r="L2" s="63">
        <v>3</v>
      </c>
      <c r="M2" s="63">
        <v>4</v>
      </c>
      <c r="N2" s="63" t="s">
        <v>10</v>
      </c>
      <c r="O2" s="63" t="s">
        <v>120</v>
      </c>
      <c r="P2" s="60" t="s">
        <v>10</v>
      </c>
      <c r="Q2" s="74" t="s">
        <v>10</v>
      </c>
      <c r="R2" s="20">
        <v>0.05</v>
      </c>
      <c r="S2" s="33">
        <v>0.5</v>
      </c>
      <c r="T2" s="33">
        <v>0.95</v>
      </c>
      <c r="U2" s="16"/>
      <c r="V2" s="113"/>
      <c r="W2" s="114"/>
      <c r="X2" s="6"/>
    </row>
    <row r="3" spans="1:24" x14ac:dyDescent="0.25">
      <c r="A3" s="49" t="s">
        <v>16</v>
      </c>
      <c r="B3" s="49" t="s">
        <v>17</v>
      </c>
      <c r="C3" s="61"/>
      <c r="D3" s="61"/>
      <c r="E3" s="61"/>
      <c r="F3" s="61">
        <v>32</v>
      </c>
      <c r="G3" s="61">
        <v>80</v>
      </c>
      <c r="H3" s="61" t="s">
        <v>18</v>
      </c>
      <c r="I3" s="61"/>
      <c r="J3" s="61"/>
      <c r="K3" s="61"/>
      <c r="L3" s="61"/>
      <c r="M3" s="61"/>
      <c r="N3" s="61"/>
      <c r="O3" s="61"/>
      <c r="P3" s="61" t="s">
        <v>19</v>
      </c>
      <c r="Q3" s="75"/>
      <c r="R3" s="86">
        <v>25.608550000000001</v>
      </c>
      <c r="S3" s="86">
        <v>57.5</v>
      </c>
      <c r="T3" s="86">
        <v>85.05</v>
      </c>
      <c r="U3" s="92">
        <v>32</v>
      </c>
      <c r="V3" s="6" t="s">
        <v>1</v>
      </c>
      <c r="W3" s="9" t="str">
        <f>IF(T3&lt;=80,"compliant","noncompliance")</f>
        <v>noncompliance</v>
      </c>
      <c r="X3" s="6"/>
    </row>
    <row r="4" spans="1:24" x14ac:dyDescent="0.25">
      <c r="A4" s="49" t="s">
        <v>20</v>
      </c>
      <c r="B4" s="49" t="s">
        <v>17</v>
      </c>
      <c r="C4" s="61"/>
      <c r="D4" s="61"/>
      <c r="E4" s="61"/>
      <c r="F4" s="61">
        <v>100</v>
      </c>
      <c r="G4" s="61">
        <v>200</v>
      </c>
      <c r="H4" s="61">
        <v>600</v>
      </c>
      <c r="I4" s="61" t="s">
        <v>21</v>
      </c>
      <c r="J4" s="61">
        <v>20</v>
      </c>
      <c r="K4" s="61">
        <v>40</v>
      </c>
      <c r="L4" s="61">
        <v>100</v>
      </c>
      <c r="M4" s="61">
        <v>500</v>
      </c>
      <c r="N4" s="61" t="s">
        <v>22</v>
      </c>
      <c r="O4" s="61">
        <v>140</v>
      </c>
      <c r="P4" s="61">
        <v>1500</v>
      </c>
      <c r="Q4" s="75"/>
      <c r="R4" s="86">
        <v>27.594799999999999</v>
      </c>
      <c r="S4" s="86">
        <v>52</v>
      </c>
      <c r="T4" s="86">
        <v>65.685199999999995</v>
      </c>
      <c r="U4" s="92">
        <v>85</v>
      </c>
      <c r="V4" s="6" t="s">
        <v>99</v>
      </c>
      <c r="W4" s="9" t="str">
        <f>IF(T4&lt;=100,"compliant","non-compliant")</f>
        <v>compliant</v>
      </c>
      <c r="X4" s="9"/>
    </row>
    <row r="5" spans="1:24" x14ac:dyDescent="0.25">
      <c r="A5" s="49" t="s">
        <v>23</v>
      </c>
      <c r="B5" s="49" t="s">
        <v>17</v>
      </c>
      <c r="C5" s="64"/>
      <c r="D5" s="64"/>
      <c r="E5" s="64"/>
      <c r="F5" s="61">
        <v>450</v>
      </c>
      <c r="G5" s="61">
        <v>1000</v>
      </c>
      <c r="H5" s="61">
        <v>2400</v>
      </c>
      <c r="I5" s="61">
        <v>3400</v>
      </c>
      <c r="J5" s="61">
        <v>100</v>
      </c>
      <c r="K5" s="61">
        <v>200</v>
      </c>
      <c r="L5" s="61">
        <v>450</v>
      </c>
      <c r="M5" s="61">
        <v>1600</v>
      </c>
      <c r="N5" s="61">
        <v>260</v>
      </c>
      <c r="O5" s="61">
        <v>600</v>
      </c>
      <c r="P5" s="61" t="s">
        <v>24</v>
      </c>
      <c r="Q5" s="76"/>
      <c r="R5" s="7">
        <v>300.27409999999998</v>
      </c>
      <c r="S5" s="7">
        <v>664.21550000000002</v>
      </c>
      <c r="T5" s="7">
        <v>774.45060000000001</v>
      </c>
      <c r="U5" s="92">
        <v>355</v>
      </c>
      <c r="V5" s="6" t="s">
        <v>3</v>
      </c>
      <c r="W5" s="9" t="str">
        <f>IF(T5&lt;=260,"compliant","non-compliant")</f>
        <v>non-compliant</v>
      </c>
      <c r="X5" s="9"/>
    </row>
    <row r="6" spans="1:24" x14ac:dyDescent="0.25">
      <c r="A6" s="49" t="s">
        <v>25</v>
      </c>
      <c r="B6" s="49" t="s">
        <v>26</v>
      </c>
      <c r="C6" s="61"/>
      <c r="D6" s="61"/>
      <c r="E6" s="61"/>
      <c r="F6" s="61">
        <v>70</v>
      </c>
      <c r="G6" s="61">
        <v>150</v>
      </c>
      <c r="H6" s="61">
        <v>370</v>
      </c>
      <c r="I6" s="61">
        <v>520</v>
      </c>
      <c r="J6" s="61">
        <v>15</v>
      </c>
      <c r="K6" s="61">
        <v>30</v>
      </c>
      <c r="L6" s="61">
        <v>70</v>
      </c>
      <c r="M6" s="61">
        <v>250</v>
      </c>
      <c r="N6" s="61">
        <v>40</v>
      </c>
      <c r="O6" s="61">
        <v>90</v>
      </c>
      <c r="P6" s="61"/>
      <c r="Q6" s="75"/>
      <c r="R6" s="7">
        <v>31.128</v>
      </c>
      <c r="S6" s="7">
        <v>57.8</v>
      </c>
      <c r="T6" s="7">
        <v>87.8</v>
      </c>
      <c r="U6" s="92">
        <v>55</v>
      </c>
      <c r="V6" s="6" t="s">
        <v>100</v>
      </c>
      <c r="W6" s="9" t="str">
        <f>IF(T6&lt;=40,"compliant","non-compliant")</f>
        <v>non-compliant</v>
      </c>
      <c r="X6" s="9"/>
    </row>
    <row r="7" spans="1:24" x14ac:dyDescent="0.25">
      <c r="A7" s="49" t="s">
        <v>27</v>
      </c>
      <c r="B7" s="49" t="s">
        <v>17</v>
      </c>
      <c r="C7" s="61" t="s">
        <v>28</v>
      </c>
      <c r="D7" s="61">
        <v>1.5</v>
      </c>
      <c r="E7" s="61">
        <v>2.54</v>
      </c>
      <c r="F7" s="61">
        <v>0.7</v>
      </c>
      <c r="G7" s="61">
        <v>1</v>
      </c>
      <c r="H7" s="61">
        <v>1.5</v>
      </c>
      <c r="I7" s="61" t="s">
        <v>29</v>
      </c>
      <c r="J7" s="61"/>
      <c r="K7" s="61"/>
      <c r="L7" s="61"/>
      <c r="M7" s="61"/>
      <c r="N7" s="61" t="s">
        <v>30</v>
      </c>
      <c r="O7" s="61">
        <v>15</v>
      </c>
      <c r="P7" s="61">
        <v>2</v>
      </c>
      <c r="Q7" s="75"/>
      <c r="R7" s="7">
        <v>0.76500000000000001</v>
      </c>
      <c r="S7" s="7">
        <v>1.85</v>
      </c>
      <c r="T7" s="7">
        <v>4.4161000000000001</v>
      </c>
      <c r="U7" s="90">
        <v>0.75</v>
      </c>
      <c r="V7" s="6" t="s">
        <v>1</v>
      </c>
      <c r="W7" s="9" t="str">
        <f>IF(T7&lt;=1,"compliant","non-compliant")</f>
        <v>non-compliant</v>
      </c>
      <c r="X7" s="6"/>
    </row>
    <row r="8" spans="1:24" x14ac:dyDescent="0.25">
      <c r="A8" s="49" t="s">
        <v>31</v>
      </c>
      <c r="B8" s="49" t="s">
        <v>17</v>
      </c>
      <c r="C8" s="61"/>
      <c r="D8" s="61"/>
      <c r="E8" s="61"/>
      <c r="F8" s="61" t="s">
        <v>32</v>
      </c>
      <c r="G8" s="61">
        <v>50</v>
      </c>
      <c r="H8" s="61">
        <v>100</v>
      </c>
      <c r="I8" s="61" t="s">
        <v>33</v>
      </c>
      <c r="J8" s="61"/>
      <c r="K8" s="61"/>
      <c r="L8" s="61"/>
      <c r="M8" s="61"/>
      <c r="N8" s="61"/>
      <c r="O8" s="61"/>
      <c r="P8" s="61"/>
      <c r="Q8" s="75"/>
      <c r="R8" s="7">
        <v>2.0969000000000002</v>
      </c>
      <c r="S8" s="7">
        <v>2.9</v>
      </c>
      <c r="T8" s="7">
        <v>3.9468999999999999</v>
      </c>
      <c r="U8" s="92">
        <v>50</v>
      </c>
      <c r="V8" s="6" t="s">
        <v>1</v>
      </c>
      <c r="W8" s="9" t="str">
        <f>IF(T8&lt;=40,"compliant","non-compliant")</f>
        <v>compliant</v>
      </c>
      <c r="X8" s="6"/>
    </row>
    <row r="9" spans="1:24" x14ac:dyDescent="0.25">
      <c r="A9" s="49" t="s">
        <v>34</v>
      </c>
      <c r="B9" s="49" t="s">
        <v>17</v>
      </c>
      <c r="C9" s="61"/>
      <c r="D9" s="61"/>
      <c r="E9" s="61"/>
      <c r="F9" s="61">
        <v>30</v>
      </c>
      <c r="G9" s="61">
        <v>50</v>
      </c>
      <c r="H9" s="61">
        <v>70</v>
      </c>
      <c r="I9" s="61" t="s">
        <v>35</v>
      </c>
      <c r="J9" s="61"/>
      <c r="K9" s="61"/>
      <c r="L9" s="61"/>
      <c r="M9" s="61"/>
      <c r="N9" s="61"/>
      <c r="O9" s="61"/>
      <c r="P9" s="61">
        <v>500</v>
      </c>
      <c r="Q9" s="75"/>
      <c r="R9" s="7">
        <v>5.7069999999999999</v>
      </c>
      <c r="S9" s="7">
        <v>15.728999999999999</v>
      </c>
      <c r="T9" s="7">
        <v>103.1</v>
      </c>
      <c r="U9" s="92">
        <v>30</v>
      </c>
      <c r="V9" s="6" t="s">
        <v>1</v>
      </c>
      <c r="W9" s="9" t="str">
        <f>IF(T9&lt;=50,"compliant","non-compliant")</f>
        <v>non-compliant</v>
      </c>
      <c r="X9" s="6"/>
    </row>
    <row r="10" spans="1:24" x14ac:dyDescent="0.25">
      <c r="A10" s="49" t="s">
        <v>36</v>
      </c>
      <c r="B10" s="49" t="s">
        <v>17</v>
      </c>
      <c r="C10" s="61"/>
      <c r="D10" s="61"/>
      <c r="E10" s="61"/>
      <c r="F10" s="61">
        <v>100</v>
      </c>
      <c r="G10" s="61">
        <v>200</v>
      </c>
      <c r="H10" s="61">
        <v>400</v>
      </c>
      <c r="I10" s="61" t="s">
        <v>37</v>
      </c>
      <c r="J10" s="61"/>
      <c r="K10" s="61"/>
      <c r="L10" s="61"/>
      <c r="M10" s="61"/>
      <c r="N10" s="61" t="s">
        <v>38</v>
      </c>
      <c r="O10" s="61">
        <v>115</v>
      </c>
      <c r="P10" s="61" t="s">
        <v>39</v>
      </c>
      <c r="Q10" s="75"/>
      <c r="R10" s="7">
        <v>36.439050000000002</v>
      </c>
      <c r="S10" s="7">
        <v>106.4</v>
      </c>
      <c r="T10" s="7">
        <v>166.08840000000001</v>
      </c>
      <c r="U10" s="92">
        <v>70</v>
      </c>
      <c r="V10" s="6" t="s">
        <v>3</v>
      </c>
      <c r="W10" s="9" t="str">
        <f>IF(T10&lt;=70,"compliant","non- compliant")</f>
        <v>non- compliant</v>
      </c>
      <c r="X10" s="6"/>
    </row>
    <row r="11" spans="1:24" x14ac:dyDescent="0.25">
      <c r="A11" s="49" t="s">
        <v>40</v>
      </c>
      <c r="B11" s="49" t="s">
        <v>17</v>
      </c>
      <c r="C11" s="61" t="s">
        <v>41</v>
      </c>
      <c r="D11" s="61">
        <v>1.4999999999999999E-2</v>
      </c>
      <c r="E11" s="61">
        <v>0.1</v>
      </c>
      <c r="F11" s="61">
        <v>1</v>
      </c>
      <c r="G11" s="61">
        <v>2</v>
      </c>
      <c r="H11" s="61">
        <v>10</v>
      </c>
      <c r="I11" s="61" t="s">
        <v>42</v>
      </c>
      <c r="J11" s="61"/>
      <c r="K11" s="61"/>
      <c r="L11" s="61"/>
      <c r="M11" s="61"/>
      <c r="N11" s="61"/>
      <c r="O11" s="61"/>
      <c r="P11" s="61"/>
      <c r="Q11" s="75"/>
      <c r="R11" s="7">
        <v>0.02</v>
      </c>
      <c r="S11" s="7">
        <v>0.1</v>
      </c>
      <c r="T11" s="7">
        <v>1.1499999999999999</v>
      </c>
      <c r="U11" s="93">
        <v>0.05</v>
      </c>
      <c r="V11" s="6" t="s">
        <v>0</v>
      </c>
      <c r="W11" s="9" t="str">
        <f>IF(S11&lt;=0.15,"compliant","non-compliant")</f>
        <v>compliant</v>
      </c>
      <c r="X11" s="6"/>
    </row>
    <row r="12" spans="1:24" x14ac:dyDescent="0.25">
      <c r="A12" s="49" t="s">
        <v>43</v>
      </c>
      <c r="B12" s="49" t="s">
        <v>17</v>
      </c>
      <c r="C12" s="61"/>
      <c r="D12" s="61"/>
      <c r="E12" s="61"/>
      <c r="F12" s="61">
        <v>6</v>
      </c>
      <c r="G12" s="61">
        <v>10</v>
      </c>
      <c r="H12" s="61">
        <v>20</v>
      </c>
      <c r="I12" s="61" t="s">
        <v>44</v>
      </c>
      <c r="J12" s="61"/>
      <c r="K12" s="61"/>
      <c r="L12" s="61"/>
      <c r="M12" s="61"/>
      <c r="N12" s="61"/>
      <c r="O12" s="61"/>
      <c r="P12" s="61" t="s">
        <v>45</v>
      </c>
      <c r="Q12" s="75"/>
      <c r="R12" s="7">
        <v>2.5000000000000001E-2</v>
      </c>
      <c r="S12" s="7">
        <v>0.04</v>
      </c>
      <c r="T12" s="7">
        <v>0.63349999999999995</v>
      </c>
      <c r="U12" s="92">
        <v>3.25</v>
      </c>
      <c r="V12" s="6" t="s">
        <v>1</v>
      </c>
      <c r="W12" s="9" t="str">
        <f>IF(S12&lt;=10,"compliant","non-compliant")</f>
        <v>compliant</v>
      </c>
      <c r="X12" s="6"/>
    </row>
    <row r="13" spans="1:24" x14ac:dyDescent="0.25">
      <c r="A13" s="49" t="s">
        <v>46</v>
      </c>
      <c r="B13" s="49" t="s">
        <v>17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76"/>
      <c r="R13" s="7">
        <v>7.3929999999999998</v>
      </c>
      <c r="S13" s="7">
        <v>8.1259999999999994</v>
      </c>
      <c r="T13" s="7">
        <v>8.5920000000000005</v>
      </c>
      <c r="U13" s="90">
        <v>0.25</v>
      </c>
      <c r="V13" s="6"/>
      <c r="W13" s="9"/>
      <c r="X13" s="6"/>
    </row>
    <row r="14" spans="1:24" ht="15" customHeight="1" x14ac:dyDescent="0.25">
      <c r="A14" s="49" t="s">
        <v>47</v>
      </c>
      <c r="B14" s="49"/>
      <c r="C14" s="104" t="s">
        <v>48</v>
      </c>
      <c r="D14" s="104"/>
      <c r="E14" s="104"/>
      <c r="F14" s="66" t="s">
        <v>49</v>
      </c>
      <c r="G14" s="66"/>
      <c r="H14" s="66"/>
      <c r="I14" s="66"/>
      <c r="J14" s="67" t="s">
        <v>50</v>
      </c>
      <c r="K14" s="67" t="s">
        <v>51</v>
      </c>
      <c r="L14" s="67" t="s">
        <v>51</v>
      </c>
      <c r="M14" s="67" t="s">
        <v>52</v>
      </c>
      <c r="N14" s="67" t="s">
        <v>53</v>
      </c>
      <c r="O14" s="67"/>
      <c r="P14" s="62"/>
      <c r="Q14" s="77" t="s">
        <v>54</v>
      </c>
      <c r="R14" s="7">
        <v>5.0000000000000001E-3</v>
      </c>
      <c r="S14" s="7">
        <v>0.1</v>
      </c>
      <c r="T14" s="7">
        <v>1</v>
      </c>
      <c r="U14" s="90" t="s">
        <v>93</v>
      </c>
      <c r="V14" s="7" t="s">
        <v>3</v>
      </c>
      <c r="W14" s="9" t="str">
        <f>IF(R14&gt;=6.5,"compliant","non-compliant")</f>
        <v>non-compliant</v>
      </c>
      <c r="X14" s="9" t="str">
        <f>IF(T14&lt;=8.4,"compliant","non-compliant")</f>
        <v>compliant</v>
      </c>
    </row>
    <row r="15" spans="1:24" x14ac:dyDescent="0.25">
      <c r="A15" s="49" t="s">
        <v>55</v>
      </c>
      <c r="B15" s="49" t="s">
        <v>17</v>
      </c>
      <c r="C15" s="61" t="s">
        <v>56</v>
      </c>
      <c r="D15" s="61">
        <v>2.5000000000000001E-2</v>
      </c>
      <c r="E15" s="61" t="s">
        <v>57</v>
      </c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75"/>
      <c r="R15" s="7">
        <v>16.5716</v>
      </c>
      <c r="S15" s="7">
        <v>23.382999999999999</v>
      </c>
      <c r="T15" s="7">
        <v>145.4</v>
      </c>
      <c r="U15" s="95">
        <v>2.5000000000000001E-2</v>
      </c>
      <c r="V15" s="6" t="s">
        <v>0</v>
      </c>
      <c r="W15" s="9" t="str">
        <f>IF(S15&lt;=0.025,"compliant","non-compliant")</f>
        <v>non-compliant</v>
      </c>
      <c r="X15" s="6"/>
    </row>
    <row r="16" spans="1:24" ht="57" x14ac:dyDescent="0.25">
      <c r="A16" s="49" t="s">
        <v>58</v>
      </c>
      <c r="B16" s="49" t="s">
        <v>17</v>
      </c>
      <c r="C16" s="61"/>
      <c r="D16" s="61"/>
      <c r="E16" s="61"/>
      <c r="F16" s="61">
        <v>200</v>
      </c>
      <c r="G16" s="61"/>
      <c r="H16" s="61">
        <v>400</v>
      </c>
      <c r="I16" s="61"/>
      <c r="J16" s="61">
        <v>30</v>
      </c>
      <c r="K16" s="61">
        <v>80</v>
      </c>
      <c r="L16" s="61">
        <v>200</v>
      </c>
      <c r="M16" s="61">
        <v>500</v>
      </c>
      <c r="N16" s="61"/>
      <c r="O16" s="61"/>
      <c r="P16" s="61" t="s">
        <v>24</v>
      </c>
      <c r="Q16" s="75"/>
      <c r="R16" s="7">
        <v>96.838300000000004</v>
      </c>
      <c r="S16" s="7">
        <v>256</v>
      </c>
      <c r="T16" s="7">
        <v>346.42129999999997</v>
      </c>
      <c r="U16" s="90">
        <v>90</v>
      </c>
      <c r="V16" s="46" t="s">
        <v>101</v>
      </c>
      <c r="W16" s="9" t="str">
        <f>IF(T16&lt;=400,"compliant","non-complaint")</f>
        <v>compliant</v>
      </c>
      <c r="X16" s="6"/>
    </row>
    <row r="17" spans="1:24" x14ac:dyDescent="0.25">
      <c r="A17" s="49" t="s">
        <v>59</v>
      </c>
      <c r="B17" s="49" t="s">
        <v>17</v>
      </c>
      <c r="C17" s="61"/>
      <c r="D17" s="61"/>
      <c r="E17" s="61"/>
      <c r="F17" s="61"/>
      <c r="G17" s="61"/>
      <c r="H17" s="61"/>
      <c r="I17" s="61"/>
      <c r="J17" s="61">
        <v>50</v>
      </c>
      <c r="K17" s="61">
        <v>120</v>
      </c>
      <c r="L17" s="61">
        <v>300</v>
      </c>
      <c r="M17" s="61">
        <v>1200</v>
      </c>
      <c r="N17" s="61"/>
      <c r="O17" s="61"/>
      <c r="P17" s="61"/>
      <c r="Q17" s="75"/>
      <c r="R17" s="17"/>
      <c r="S17" s="17"/>
      <c r="T17" s="17"/>
      <c r="U17" s="97">
        <v>120</v>
      </c>
      <c r="V17" s="6" t="s">
        <v>2</v>
      </c>
      <c r="W17" s="9" t="str">
        <f>IF(T17&lt;=300,"compliant","non-compliant")</f>
        <v>compliant</v>
      </c>
      <c r="X17" s="6"/>
    </row>
    <row r="18" spans="1:24" x14ac:dyDescent="0.25">
      <c r="A18" s="8" t="s">
        <v>60</v>
      </c>
      <c r="B18" s="50"/>
      <c r="C18" s="61"/>
      <c r="D18" s="61"/>
      <c r="E18" s="61"/>
      <c r="F18" s="61">
        <v>5</v>
      </c>
      <c r="G18" s="61">
        <v>10</v>
      </c>
      <c r="H18" s="61">
        <v>20</v>
      </c>
      <c r="I18" s="61" t="s">
        <v>44</v>
      </c>
      <c r="J18" s="61"/>
      <c r="K18" s="61"/>
      <c r="L18" s="61"/>
      <c r="M18" s="61"/>
      <c r="N18" s="61"/>
      <c r="O18" s="61"/>
      <c r="P18" s="61"/>
      <c r="Q18" s="61"/>
      <c r="R18" s="51"/>
      <c r="S18" s="51"/>
      <c r="T18" s="51"/>
      <c r="U18" s="90">
        <v>5</v>
      </c>
      <c r="V18" s="30" t="s">
        <v>1</v>
      </c>
      <c r="W18" s="6"/>
      <c r="X18" s="6"/>
    </row>
    <row r="19" spans="1:24" x14ac:dyDescent="0.25">
      <c r="A19" s="8" t="s">
        <v>61</v>
      </c>
      <c r="B19" s="8" t="s">
        <v>17</v>
      </c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6"/>
      <c r="S19" s="6"/>
      <c r="T19" s="6"/>
      <c r="U19" s="90">
        <v>9</v>
      </c>
      <c r="V19" s="44"/>
      <c r="W19" s="6"/>
      <c r="X19" s="6"/>
    </row>
    <row r="20" spans="1:24" x14ac:dyDescent="0.25">
      <c r="A20" s="8" t="s">
        <v>63</v>
      </c>
      <c r="B20" s="8" t="s">
        <v>64</v>
      </c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 t="s">
        <v>30</v>
      </c>
      <c r="O20" s="61">
        <v>8</v>
      </c>
      <c r="P20" s="61"/>
      <c r="Q20" s="61"/>
      <c r="R20" s="6"/>
      <c r="S20" s="6"/>
      <c r="T20" s="6"/>
      <c r="U20" s="90">
        <v>2</v>
      </c>
      <c r="V20" s="30" t="s">
        <v>3</v>
      </c>
      <c r="W20" s="9"/>
      <c r="X20" s="6"/>
    </row>
    <row r="21" spans="1:24" ht="22.5" x14ac:dyDescent="0.25">
      <c r="A21" s="8" t="s">
        <v>65</v>
      </c>
      <c r="B21" s="8" t="s">
        <v>17</v>
      </c>
      <c r="C21" s="61"/>
      <c r="D21" s="61"/>
      <c r="E21" s="61"/>
      <c r="F21" s="61"/>
      <c r="G21" s="61"/>
      <c r="H21" s="61"/>
      <c r="I21" s="61"/>
      <c r="J21" s="61">
        <v>3</v>
      </c>
      <c r="K21" s="61">
        <v>5</v>
      </c>
      <c r="L21" s="61">
        <v>5</v>
      </c>
      <c r="M21" s="61">
        <v>25</v>
      </c>
      <c r="N21" s="68" t="s">
        <v>66</v>
      </c>
      <c r="O21" s="68"/>
      <c r="P21" s="61"/>
      <c r="Q21" s="61"/>
      <c r="R21" s="6"/>
      <c r="S21" s="6"/>
      <c r="T21" s="6"/>
      <c r="U21" s="90">
        <v>25</v>
      </c>
      <c r="V21" s="30" t="s">
        <v>3</v>
      </c>
      <c r="W21" s="9"/>
      <c r="X21" s="6"/>
    </row>
    <row r="22" spans="1:24" x14ac:dyDescent="0.25">
      <c r="A22" s="8" t="s">
        <v>67</v>
      </c>
      <c r="B22" s="10" t="s">
        <v>121</v>
      </c>
      <c r="C22" s="61"/>
      <c r="D22" s="61"/>
      <c r="E22" s="61"/>
      <c r="F22" s="61">
        <v>1</v>
      </c>
      <c r="G22" s="61">
        <v>1.5</v>
      </c>
      <c r="H22" s="61">
        <v>100</v>
      </c>
      <c r="I22" s="61"/>
      <c r="J22" s="61"/>
      <c r="K22" s="61"/>
      <c r="L22" s="61"/>
      <c r="M22" s="61"/>
      <c r="N22" s="61"/>
      <c r="O22" s="61"/>
      <c r="P22" s="61"/>
      <c r="Q22" s="61" t="s">
        <v>69</v>
      </c>
      <c r="R22" s="6"/>
      <c r="S22" s="6"/>
      <c r="T22" s="6"/>
      <c r="U22" s="90">
        <v>1</v>
      </c>
      <c r="V22" s="30"/>
      <c r="W22" s="6"/>
      <c r="X22" s="6"/>
    </row>
    <row r="23" spans="1:24" x14ac:dyDescent="0.25">
      <c r="A23" s="11" t="s">
        <v>70</v>
      </c>
      <c r="B23" s="8" t="s">
        <v>71</v>
      </c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 t="s">
        <v>72</v>
      </c>
      <c r="R23" s="6"/>
      <c r="S23" s="6"/>
      <c r="T23" s="6"/>
      <c r="U23" s="90">
        <v>130</v>
      </c>
      <c r="V23" s="30" t="s">
        <v>94</v>
      </c>
      <c r="W23" s="6"/>
      <c r="X23" s="6"/>
    </row>
    <row r="24" spans="1:24" x14ac:dyDescent="0.25">
      <c r="A24" s="12" t="s">
        <v>73</v>
      </c>
      <c r="B24" s="8" t="s">
        <v>71</v>
      </c>
      <c r="C24" s="61"/>
      <c r="D24" s="61"/>
      <c r="E24" s="61"/>
      <c r="F24" s="61">
        <v>0</v>
      </c>
      <c r="G24" s="61">
        <v>1</v>
      </c>
      <c r="H24" s="61">
        <v>10</v>
      </c>
      <c r="I24" s="61">
        <v>100</v>
      </c>
      <c r="J24" s="61"/>
      <c r="K24" s="61"/>
      <c r="L24" s="61"/>
      <c r="M24" s="61"/>
      <c r="N24" s="61" t="s">
        <v>74</v>
      </c>
      <c r="O24" s="61"/>
      <c r="P24" s="61" t="s">
        <v>75</v>
      </c>
      <c r="Q24" s="61" t="s">
        <v>72</v>
      </c>
      <c r="R24" s="6"/>
      <c r="S24" s="6"/>
      <c r="T24" s="6"/>
      <c r="U24" s="90">
        <v>130</v>
      </c>
      <c r="V24" s="30" t="s">
        <v>94</v>
      </c>
      <c r="W24" s="6"/>
      <c r="X24" s="6"/>
    </row>
    <row r="25" spans="1:24" x14ac:dyDescent="0.25">
      <c r="A25" s="8" t="s">
        <v>76</v>
      </c>
      <c r="B25" s="8" t="s">
        <v>17</v>
      </c>
      <c r="C25" s="61" t="s">
        <v>103</v>
      </c>
      <c r="D25" s="61" t="s">
        <v>78</v>
      </c>
      <c r="E25" s="61" t="s">
        <v>79</v>
      </c>
      <c r="F25" s="61">
        <v>0.15</v>
      </c>
      <c r="G25" s="61">
        <v>0.5</v>
      </c>
      <c r="H25" s="61" t="s">
        <v>80</v>
      </c>
      <c r="I25" s="61"/>
      <c r="J25" s="61"/>
      <c r="K25" s="61"/>
      <c r="L25" s="61"/>
      <c r="M25" s="61"/>
      <c r="N25" s="61" t="s">
        <v>89</v>
      </c>
      <c r="O25" s="61">
        <v>20</v>
      </c>
      <c r="P25" s="61">
        <v>5</v>
      </c>
      <c r="Q25" s="61"/>
      <c r="R25" s="6"/>
      <c r="S25" s="6"/>
      <c r="T25" s="6"/>
      <c r="U25" s="90">
        <v>0.01</v>
      </c>
      <c r="V25" s="30" t="s">
        <v>0</v>
      </c>
      <c r="W25" s="6"/>
      <c r="X25" s="6"/>
    </row>
    <row r="26" spans="1:24" x14ac:dyDescent="0.25">
      <c r="A26" s="8" t="s">
        <v>81</v>
      </c>
      <c r="B26" s="8" t="s">
        <v>17</v>
      </c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 t="s">
        <v>82</v>
      </c>
      <c r="O26" s="61">
        <v>1</v>
      </c>
      <c r="P26" s="61">
        <v>5</v>
      </c>
      <c r="Q26" s="61"/>
      <c r="R26" s="6"/>
      <c r="S26" s="6"/>
      <c r="T26" s="6"/>
      <c r="U26" s="91">
        <v>0.5</v>
      </c>
      <c r="V26" s="30" t="s">
        <v>3</v>
      </c>
      <c r="W26" s="6"/>
      <c r="X26" s="6"/>
    </row>
    <row r="27" spans="1:24" x14ac:dyDescent="0.25">
      <c r="A27" s="8" t="s">
        <v>83</v>
      </c>
      <c r="B27" s="8" t="s">
        <v>123</v>
      </c>
      <c r="C27" s="61">
        <v>7</v>
      </c>
      <c r="D27" s="61">
        <v>14</v>
      </c>
      <c r="E27" s="61">
        <v>200</v>
      </c>
      <c r="F27" s="61">
        <v>50</v>
      </c>
      <c r="G27" s="61"/>
      <c r="H27" s="61">
        <v>1000</v>
      </c>
      <c r="I27" s="61"/>
      <c r="J27" s="61"/>
      <c r="K27" s="61"/>
      <c r="L27" s="61"/>
      <c r="M27" s="61"/>
      <c r="N27" s="61">
        <v>100</v>
      </c>
      <c r="O27" s="61">
        <v>1000</v>
      </c>
      <c r="P27" s="61" t="s">
        <v>122</v>
      </c>
      <c r="Q27" s="61"/>
      <c r="R27" s="6"/>
      <c r="S27" s="6"/>
      <c r="T27" s="6"/>
      <c r="U27" s="90">
        <v>7</v>
      </c>
      <c r="V27" s="30" t="s">
        <v>0</v>
      </c>
      <c r="W27" s="6"/>
      <c r="X27" s="6"/>
    </row>
    <row r="28" spans="1:24" ht="15" customHeight="1" x14ac:dyDescent="0.25">
      <c r="A28" s="8" t="s">
        <v>86</v>
      </c>
      <c r="B28" s="8" t="s">
        <v>17</v>
      </c>
      <c r="C28" s="104" t="s">
        <v>87</v>
      </c>
      <c r="D28" s="104"/>
      <c r="E28" s="104"/>
      <c r="F28" s="61">
        <v>0.1</v>
      </c>
      <c r="G28" s="61">
        <v>0.3</v>
      </c>
      <c r="H28" s="61">
        <v>1</v>
      </c>
      <c r="I28" s="61" t="s">
        <v>88</v>
      </c>
      <c r="J28" s="61">
        <v>0.1</v>
      </c>
      <c r="K28" s="61">
        <v>0.2</v>
      </c>
      <c r="L28" s="61">
        <v>0.3</v>
      </c>
      <c r="M28" s="61">
        <v>10</v>
      </c>
      <c r="N28" s="61" t="s">
        <v>89</v>
      </c>
      <c r="O28" s="61">
        <v>20</v>
      </c>
      <c r="P28" s="61" t="s">
        <v>90</v>
      </c>
      <c r="Q28" s="61"/>
      <c r="R28" s="6"/>
      <c r="S28" s="6"/>
      <c r="T28" s="6"/>
      <c r="U28" s="90">
        <v>0.1</v>
      </c>
      <c r="V28" s="30" t="s">
        <v>1</v>
      </c>
      <c r="W28" s="9"/>
      <c r="X28" s="6"/>
    </row>
    <row r="29" spans="1:24" x14ac:dyDescent="0.25">
      <c r="A29" s="8" t="s">
        <v>91</v>
      </c>
      <c r="B29" s="8" t="s">
        <v>17</v>
      </c>
      <c r="C29" s="61">
        <v>0.18</v>
      </c>
      <c r="D29" s="61">
        <v>0.37</v>
      </c>
      <c r="E29" s="61">
        <v>1.3</v>
      </c>
      <c r="F29" s="61">
        <v>0.05</v>
      </c>
      <c r="G29" s="61">
        <v>0.15</v>
      </c>
      <c r="H29" s="61">
        <v>1</v>
      </c>
      <c r="I29" s="61" t="s">
        <v>88</v>
      </c>
      <c r="J29" s="61">
        <v>0.05</v>
      </c>
      <c r="K29" s="61">
        <v>0.1</v>
      </c>
      <c r="L29" s="61">
        <v>0.2</v>
      </c>
      <c r="M29" s="61">
        <v>10</v>
      </c>
      <c r="N29" s="61" t="s">
        <v>92</v>
      </c>
      <c r="O29" s="61">
        <v>10</v>
      </c>
      <c r="P29" s="61">
        <v>10</v>
      </c>
      <c r="Q29" s="61"/>
      <c r="R29" s="6"/>
      <c r="S29" s="6"/>
      <c r="T29" s="6"/>
      <c r="U29" s="90">
        <v>0.02</v>
      </c>
      <c r="V29" s="30" t="s">
        <v>3</v>
      </c>
      <c r="W29" s="9"/>
      <c r="X29" s="6"/>
    </row>
    <row r="30" spans="1:24" x14ac:dyDescent="0.25">
      <c r="N30" s="69"/>
      <c r="O30" s="69"/>
    </row>
    <row r="31" spans="1:24" x14ac:dyDescent="0.25">
      <c r="N31" s="70"/>
      <c r="O31" s="70"/>
    </row>
    <row r="32" spans="1:24" x14ac:dyDescent="0.25">
      <c r="N32" s="70"/>
      <c r="O32" s="70"/>
    </row>
    <row r="33" spans="14:15" x14ac:dyDescent="0.25">
      <c r="N33" s="70"/>
      <c r="O33" s="70"/>
    </row>
    <row r="34" spans="14:15" x14ac:dyDescent="0.25">
      <c r="N34" s="70"/>
      <c r="O34" s="70"/>
    </row>
    <row r="35" spans="14:15" x14ac:dyDescent="0.25">
      <c r="N35" s="70"/>
      <c r="O35" s="70"/>
    </row>
    <row r="36" spans="14:15" x14ac:dyDescent="0.25">
      <c r="N36" s="70"/>
      <c r="O36" s="70"/>
    </row>
    <row r="37" spans="14:15" x14ac:dyDescent="0.25">
      <c r="N37" s="70"/>
      <c r="O37" s="70"/>
    </row>
    <row r="38" spans="14:15" x14ac:dyDescent="0.25">
      <c r="N38" s="70"/>
      <c r="O38" s="70"/>
    </row>
    <row r="39" spans="14:15" x14ac:dyDescent="0.25">
      <c r="N39" s="70"/>
      <c r="O39" s="70"/>
    </row>
    <row r="40" spans="14:15" x14ac:dyDescent="0.25">
      <c r="N40" s="70"/>
      <c r="O40" s="70"/>
    </row>
    <row r="41" spans="14:15" x14ac:dyDescent="0.25">
      <c r="N41" s="70"/>
      <c r="O41" s="70"/>
    </row>
    <row r="42" spans="14:15" x14ac:dyDescent="0.25">
      <c r="N42" s="70"/>
      <c r="O42" s="70"/>
    </row>
    <row r="43" spans="14:15" x14ac:dyDescent="0.25">
      <c r="N43" s="70"/>
      <c r="O43" s="70"/>
    </row>
    <row r="44" spans="14:15" x14ac:dyDescent="0.25">
      <c r="N44" s="70"/>
      <c r="O44" s="70"/>
    </row>
    <row r="45" spans="14:15" x14ac:dyDescent="0.25">
      <c r="N45" s="70"/>
      <c r="O45" s="70"/>
    </row>
    <row r="46" spans="14:15" x14ac:dyDescent="0.25">
      <c r="N46" s="70"/>
      <c r="O46" s="70"/>
    </row>
    <row r="47" spans="14:15" x14ac:dyDescent="0.25">
      <c r="N47" s="70"/>
      <c r="O47" s="70"/>
    </row>
    <row r="48" spans="14:15" x14ac:dyDescent="0.25">
      <c r="N48" s="70"/>
      <c r="O48" s="70"/>
    </row>
    <row r="49" spans="14:15" x14ac:dyDescent="0.25">
      <c r="N49" s="70"/>
      <c r="O49" s="70"/>
    </row>
    <row r="50" spans="14:15" x14ac:dyDescent="0.25">
      <c r="N50" s="70"/>
      <c r="O50" s="70"/>
    </row>
    <row r="51" spans="14:15" x14ac:dyDescent="0.25">
      <c r="N51" s="70"/>
      <c r="O51" s="70"/>
    </row>
    <row r="52" spans="14:15" x14ac:dyDescent="0.25">
      <c r="N52" s="70"/>
      <c r="O52" s="70"/>
    </row>
    <row r="53" spans="14:15" x14ac:dyDescent="0.25">
      <c r="N53" s="70"/>
      <c r="O53" s="70"/>
    </row>
    <row r="54" spans="14:15" x14ac:dyDescent="0.25">
      <c r="N54" s="70"/>
      <c r="O54" s="70"/>
    </row>
    <row r="55" spans="14:15" x14ac:dyDescent="0.25">
      <c r="N55" s="70"/>
      <c r="O55" s="70"/>
    </row>
    <row r="56" spans="14:15" x14ac:dyDescent="0.25">
      <c r="N56" s="42"/>
      <c r="O56" s="42"/>
    </row>
    <row r="57" spans="14:15" x14ac:dyDescent="0.25">
      <c r="N57" s="9"/>
      <c r="O57" s="9"/>
    </row>
    <row r="58" spans="14:15" x14ac:dyDescent="0.25">
      <c r="N58" s="9"/>
      <c r="O58" s="9"/>
    </row>
    <row r="59" spans="14:15" x14ac:dyDescent="0.25">
      <c r="N59" s="9"/>
      <c r="O59" s="9"/>
    </row>
    <row r="60" spans="14:15" x14ac:dyDescent="0.25">
      <c r="N60" s="9"/>
      <c r="O60" s="9"/>
    </row>
    <row r="61" spans="14:15" x14ac:dyDescent="0.25">
      <c r="N61" s="9"/>
      <c r="O61" s="9"/>
    </row>
    <row r="62" spans="14:15" x14ac:dyDescent="0.25">
      <c r="N62" s="9"/>
      <c r="O62" s="9"/>
    </row>
    <row r="63" spans="14:15" x14ac:dyDescent="0.25">
      <c r="N63" s="9"/>
      <c r="O63" s="9"/>
    </row>
    <row r="64" spans="14:15" x14ac:dyDescent="0.25">
      <c r="N64" s="9"/>
      <c r="O64" s="9"/>
    </row>
    <row r="65" spans="14:15" x14ac:dyDescent="0.25">
      <c r="N65" s="9"/>
      <c r="O65" s="9"/>
    </row>
    <row r="66" spans="14:15" x14ac:dyDescent="0.25">
      <c r="N66" s="9"/>
      <c r="O66" s="9"/>
    </row>
    <row r="67" spans="14:15" x14ac:dyDescent="0.25">
      <c r="N67" s="9"/>
      <c r="O67" s="9"/>
    </row>
    <row r="68" spans="14:15" x14ac:dyDescent="0.25">
      <c r="N68" s="9"/>
      <c r="O68" s="9"/>
    </row>
    <row r="69" spans="14:15" x14ac:dyDescent="0.25">
      <c r="N69" s="9"/>
      <c r="O69" s="9"/>
    </row>
    <row r="70" spans="14:15" x14ac:dyDescent="0.25">
      <c r="N70" s="71"/>
      <c r="O70" s="71"/>
    </row>
    <row r="71" spans="14:15" x14ac:dyDescent="0.25">
      <c r="N71" s="70"/>
      <c r="O71" s="70"/>
    </row>
    <row r="72" spans="14:15" x14ac:dyDescent="0.25">
      <c r="N72" s="70"/>
      <c r="O72" s="70"/>
    </row>
    <row r="73" spans="14:15" x14ac:dyDescent="0.25">
      <c r="N73" s="70"/>
      <c r="O73" s="70"/>
    </row>
    <row r="74" spans="14:15" x14ac:dyDescent="0.25">
      <c r="N74" s="70"/>
      <c r="O74" s="70"/>
    </row>
    <row r="75" spans="14:15" x14ac:dyDescent="0.25">
      <c r="N75" s="70"/>
      <c r="O75" s="70"/>
    </row>
    <row r="76" spans="14:15" x14ac:dyDescent="0.25">
      <c r="N76" s="70"/>
      <c r="O76" s="70"/>
    </row>
    <row r="77" spans="14:15" x14ac:dyDescent="0.25">
      <c r="N77" s="70"/>
      <c r="O77" s="70"/>
    </row>
    <row r="78" spans="14:15" x14ac:dyDescent="0.25">
      <c r="N78" s="70"/>
      <c r="O78" s="70"/>
    </row>
    <row r="79" spans="14:15" x14ac:dyDescent="0.25">
      <c r="N79" s="70"/>
      <c r="O79" s="70"/>
    </row>
    <row r="80" spans="14:15" x14ac:dyDescent="0.25">
      <c r="N80" s="70"/>
      <c r="O80" s="70"/>
    </row>
    <row r="81" spans="14:15" x14ac:dyDescent="0.25">
      <c r="N81" s="70"/>
      <c r="O81" s="70"/>
    </row>
    <row r="82" spans="14:15" x14ac:dyDescent="0.25">
      <c r="N82" s="70"/>
      <c r="O82" s="70"/>
    </row>
    <row r="83" spans="14:15" x14ac:dyDescent="0.25">
      <c r="N83" s="70"/>
      <c r="O83" s="70"/>
    </row>
    <row r="84" spans="14:15" x14ac:dyDescent="0.25">
      <c r="N84" s="70"/>
      <c r="O84" s="70"/>
    </row>
    <row r="85" spans="14:15" x14ac:dyDescent="0.25">
      <c r="N85" s="70"/>
      <c r="O85" s="70"/>
    </row>
    <row r="86" spans="14:15" x14ac:dyDescent="0.25">
      <c r="N86" s="70"/>
      <c r="O86" s="70"/>
    </row>
    <row r="87" spans="14:15" x14ac:dyDescent="0.25">
      <c r="N87" s="70"/>
      <c r="O87" s="70"/>
    </row>
    <row r="88" spans="14:15" x14ac:dyDescent="0.25">
      <c r="N88" s="70"/>
      <c r="O88" s="70"/>
    </row>
    <row r="89" spans="14:15" x14ac:dyDescent="0.25">
      <c r="N89" s="70"/>
      <c r="O89" s="70"/>
    </row>
    <row r="90" spans="14:15" x14ac:dyDescent="0.25">
      <c r="N90" s="70"/>
      <c r="O90" s="70"/>
    </row>
    <row r="91" spans="14:15" x14ac:dyDescent="0.25">
      <c r="N91" s="70"/>
      <c r="O91" s="70"/>
    </row>
    <row r="92" spans="14:15" x14ac:dyDescent="0.25">
      <c r="N92" s="70"/>
      <c r="O92" s="70"/>
    </row>
    <row r="93" spans="14:15" x14ac:dyDescent="0.25">
      <c r="N93" s="70"/>
      <c r="O93" s="70"/>
    </row>
    <row r="94" spans="14:15" x14ac:dyDescent="0.25">
      <c r="N94" s="70"/>
      <c r="O94" s="70"/>
    </row>
    <row r="95" spans="14:15" x14ac:dyDescent="0.25">
      <c r="N95" s="70"/>
      <c r="O95" s="70"/>
    </row>
    <row r="96" spans="14:15" x14ac:dyDescent="0.25">
      <c r="N96" s="70"/>
      <c r="O96" s="70"/>
    </row>
    <row r="97" spans="14:15" x14ac:dyDescent="0.25">
      <c r="N97" s="70"/>
      <c r="O97" s="70"/>
    </row>
  </sheetData>
  <sheetProtection password="A6E3" sheet="1" objects="1" scenarios="1" selectLockedCells="1" selectUnlockedCells="1"/>
  <mergeCells count="8">
    <mergeCell ref="C28:E28"/>
    <mergeCell ref="V1:W2"/>
    <mergeCell ref="R1:T1"/>
    <mergeCell ref="C1:E1"/>
    <mergeCell ref="F1:I1"/>
    <mergeCell ref="J1:M1"/>
    <mergeCell ref="C14:E14"/>
    <mergeCell ref="N1:O1"/>
  </mergeCells>
  <conditionalFormatting sqref="W3:W10 W15:W29 W12:W13">
    <cfRule type="containsText" dxfId="19" priority="4" operator="containsText" text="non-compliant">
      <formula>NOT(ISERROR(SEARCH("non-compliant",W3)))</formula>
    </cfRule>
  </conditionalFormatting>
  <conditionalFormatting sqref="W14">
    <cfRule type="containsText" dxfId="18" priority="3" operator="containsText" text="non-compliant">
      <formula>NOT(ISERROR(SEARCH("non-compliant",W14)))</formula>
    </cfRule>
  </conditionalFormatting>
  <conditionalFormatting sqref="X14">
    <cfRule type="cellIs" dxfId="17" priority="2" operator="equal">
      <formula>"non-compliant"</formula>
    </cfRule>
  </conditionalFormatting>
  <conditionalFormatting sqref="W11">
    <cfRule type="containsText" dxfId="16" priority="1" operator="containsText" text="non-compliant">
      <formula>NOT(ISERROR(SEARCH("non-compliant",W11)))</formula>
    </cfRule>
  </conditionalFormatting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104"/>
  <sheetViews>
    <sheetView topLeftCell="G16" workbookViewId="0">
      <selection activeCell="T31" sqref="T31"/>
    </sheetView>
  </sheetViews>
  <sheetFormatPr defaultRowHeight="15" x14ac:dyDescent="0.25"/>
  <cols>
    <col min="1" max="1" width="24.42578125" style="13" customWidth="1"/>
    <col min="2" max="2" width="13.42578125" style="13" customWidth="1"/>
    <col min="3" max="13" width="8.7109375" style="23" customWidth="1"/>
    <col min="14" max="15" width="8.7109375" style="72" customWidth="1"/>
    <col min="16" max="17" width="8.7109375" style="23" customWidth="1"/>
    <col min="18" max="18" width="9.140625" style="14"/>
    <col min="22" max="22" width="16.5703125" customWidth="1"/>
    <col min="23" max="23" width="14" customWidth="1"/>
    <col min="24" max="24" width="9.7109375" bestFit="1" customWidth="1"/>
  </cols>
  <sheetData>
    <row r="1" spans="1:24" ht="22.5" customHeight="1" x14ac:dyDescent="0.25">
      <c r="A1" s="47" t="s">
        <v>109</v>
      </c>
      <c r="B1" s="48"/>
      <c r="C1" s="108" t="s">
        <v>0</v>
      </c>
      <c r="D1" s="108"/>
      <c r="E1" s="108"/>
      <c r="F1" s="108" t="s">
        <v>1</v>
      </c>
      <c r="G1" s="108"/>
      <c r="H1" s="108"/>
      <c r="I1" s="108"/>
      <c r="J1" s="108" t="s">
        <v>2</v>
      </c>
      <c r="K1" s="108"/>
      <c r="L1" s="108"/>
      <c r="M1" s="108"/>
      <c r="N1" s="109" t="s">
        <v>3</v>
      </c>
      <c r="O1" s="110"/>
      <c r="P1" s="60" t="s">
        <v>4</v>
      </c>
      <c r="Q1" s="60" t="s">
        <v>5</v>
      </c>
      <c r="R1" s="99" t="s">
        <v>119</v>
      </c>
      <c r="S1" s="100"/>
      <c r="T1" s="101"/>
      <c r="U1" s="3" t="s">
        <v>6</v>
      </c>
      <c r="V1" s="111" t="s">
        <v>98</v>
      </c>
      <c r="W1" s="112"/>
      <c r="X1" s="6"/>
    </row>
    <row r="2" spans="1:24" ht="28.5" customHeight="1" x14ac:dyDescent="0.25">
      <c r="A2" s="8" t="s">
        <v>8</v>
      </c>
      <c r="B2" s="8" t="s">
        <v>9</v>
      </c>
      <c r="C2" s="63" t="s">
        <v>10</v>
      </c>
      <c r="D2" s="63" t="s">
        <v>11</v>
      </c>
      <c r="E2" s="63" t="s">
        <v>12</v>
      </c>
      <c r="F2" s="63" t="s">
        <v>10</v>
      </c>
      <c r="G2" s="63" t="s">
        <v>13</v>
      </c>
      <c r="H2" s="63" t="s">
        <v>14</v>
      </c>
      <c r="I2" s="63" t="s">
        <v>15</v>
      </c>
      <c r="J2" s="63">
        <v>1</v>
      </c>
      <c r="K2" s="63">
        <v>2</v>
      </c>
      <c r="L2" s="63">
        <v>3</v>
      </c>
      <c r="M2" s="63">
        <v>4</v>
      </c>
      <c r="N2" s="63" t="s">
        <v>10</v>
      </c>
      <c r="O2" s="63" t="s">
        <v>120</v>
      </c>
      <c r="P2" s="60" t="s">
        <v>10</v>
      </c>
      <c r="Q2" s="63" t="s">
        <v>10</v>
      </c>
      <c r="R2" s="35"/>
      <c r="S2" s="6"/>
      <c r="T2" s="6"/>
      <c r="U2" s="5"/>
      <c r="V2" s="113"/>
      <c r="W2" s="114"/>
      <c r="X2" s="6"/>
    </row>
    <row r="3" spans="1:24" x14ac:dyDescent="0.25">
      <c r="A3" s="49" t="s">
        <v>16</v>
      </c>
      <c r="B3" s="49" t="s">
        <v>17</v>
      </c>
      <c r="C3" s="61"/>
      <c r="D3" s="61"/>
      <c r="E3" s="61"/>
      <c r="F3" s="61">
        <v>32</v>
      </c>
      <c r="G3" s="61">
        <v>80</v>
      </c>
      <c r="H3" s="61" t="s">
        <v>18</v>
      </c>
      <c r="I3" s="61"/>
      <c r="J3" s="61"/>
      <c r="K3" s="61"/>
      <c r="L3" s="61"/>
      <c r="M3" s="61"/>
      <c r="N3" s="61"/>
      <c r="O3" s="61"/>
      <c r="P3" s="61" t="s">
        <v>19</v>
      </c>
      <c r="Q3" s="61"/>
      <c r="R3" s="35"/>
      <c r="S3" s="6"/>
      <c r="T3" s="6"/>
      <c r="U3" s="92">
        <v>32</v>
      </c>
      <c r="V3" s="6" t="s">
        <v>1</v>
      </c>
      <c r="W3" s="9" t="str">
        <f>IF(T3&lt;=80,"compliant","noncompliance")</f>
        <v>compliant</v>
      </c>
      <c r="X3" s="6"/>
    </row>
    <row r="4" spans="1:24" x14ac:dyDescent="0.25">
      <c r="A4" s="49" t="s">
        <v>20</v>
      </c>
      <c r="B4" s="49" t="s">
        <v>17</v>
      </c>
      <c r="C4" s="61"/>
      <c r="D4" s="61"/>
      <c r="E4" s="61"/>
      <c r="F4" s="61">
        <v>100</v>
      </c>
      <c r="G4" s="61">
        <v>200</v>
      </c>
      <c r="H4" s="61">
        <v>600</v>
      </c>
      <c r="I4" s="61" t="s">
        <v>21</v>
      </c>
      <c r="J4" s="61">
        <v>20</v>
      </c>
      <c r="K4" s="61">
        <v>40</v>
      </c>
      <c r="L4" s="61">
        <v>100</v>
      </c>
      <c r="M4" s="61">
        <v>500</v>
      </c>
      <c r="N4" s="61" t="s">
        <v>22</v>
      </c>
      <c r="O4" s="61">
        <v>140</v>
      </c>
      <c r="P4" s="61">
        <v>1500</v>
      </c>
      <c r="Q4" s="61"/>
      <c r="R4" s="35"/>
      <c r="S4" s="6"/>
      <c r="T4" s="6"/>
      <c r="U4" s="92">
        <v>85</v>
      </c>
      <c r="V4" s="6" t="s">
        <v>99</v>
      </c>
      <c r="W4" s="9" t="str">
        <f>IF(T4&lt;=100,"compliant","non-compliant")</f>
        <v>compliant</v>
      </c>
      <c r="X4" s="9"/>
    </row>
    <row r="5" spans="1:24" x14ac:dyDescent="0.25">
      <c r="A5" s="49" t="s">
        <v>23</v>
      </c>
      <c r="B5" s="49" t="s">
        <v>17</v>
      </c>
      <c r="C5" s="64"/>
      <c r="D5" s="64"/>
      <c r="E5" s="64"/>
      <c r="F5" s="61">
        <v>450</v>
      </c>
      <c r="G5" s="61">
        <v>1000</v>
      </c>
      <c r="H5" s="61">
        <v>2400</v>
      </c>
      <c r="I5" s="61">
        <v>3400</v>
      </c>
      <c r="J5" s="61">
        <v>100</v>
      </c>
      <c r="K5" s="61">
        <v>200</v>
      </c>
      <c r="L5" s="61">
        <v>450</v>
      </c>
      <c r="M5" s="61">
        <v>1600</v>
      </c>
      <c r="N5" s="61">
        <v>260</v>
      </c>
      <c r="O5" s="61">
        <v>600</v>
      </c>
      <c r="P5" s="61" t="s">
        <v>24</v>
      </c>
      <c r="Q5" s="9"/>
      <c r="R5" s="6"/>
      <c r="S5" s="6"/>
      <c r="T5" s="6"/>
      <c r="U5" s="92">
        <v>355</v>
      </c>
      <c r="V5" s="6" t="s">
        <v>3</v>
      </c>
      <c r="W5" s="9" t="str">
        <f>IF(T5&lt;=260,"compliant","non-compliant")</f>
        <v>compliant</v>
      </c>
      <c r="X5" s="9"/>
    </row>
    <row r="6" spans="1:24" x14ac:dyDescent="0.25">
      <c r="A6" s="49" t="s">
        <v>25</v>
      </c>
      <c r="B6" s="49" t="s">
        <v>26</v>
      </c>
      <c r="C6" s="61"/>
      <c r="D6" s="61"/>
      <c r="E6" s="61"/>
      <c r="F6" s="61">
        <v>70</v>
      </c>
      <c r="G6" s="61">
        <v>150</v>
      </c>
      <c r="H6" s="61">
        <v>370</v>
      </c>
      <c r="I6" s="61">
        <v>520</v>
      </c>
      <c r="J6" s="61">
        <v>15</v>
      </c>
      <c r="K6" s="61">
        <v>30</v>
      </c>
      <c r="L6" s="61">
        <v>70</v>
      </c>
      <c r="M6" s="61">
        <v>250</v>
      </c>
      <c r="N6" s="61">
        <v>40</v>
      </c>
      <c r="O6" s="61">
        <v>90</v>
      </c>
      <c r="P6" s="61"/>
      <c r="Q6" s="61"/>
      <c r="R6" s="6"/>
      <c r="S6" s="6"/>
      <c r="T6" s="6"/>
      <c r="U6" s="92">
        <v>55</v>
      </c>
      <c r="V6" s="6" t="s">
        <v>100</v>
      </c>
      <c r="W6" s="9" t="str">
        <f>IF(T6&lt;=40,"compliant","non-compliant")</f>
        <v>compliant</v>
      </c>
      <c r="X6" s="9"/>
    </row>
    <row r="7" spans="1:24" x14ac:dyDescent="0.25">
      <c r="A7" s="49" t="s">
        <v>27</v>
      </c>
      <c r="B7" s="49" t="s">
        <v>17</v>
      </c>
      <c r="C7" s="61" t="s">
        <v>28</v>
      </c>
      <c r="D7" s="61">
        <v>1.5</v>
      </c>
      <c r="E7" s="61">
        <v>2.54</v>
      </c>
      <c r="F7" s="61">
        <v>0.7</v>
      </c>
      <c r="G7" s="61">
        <v>1</v>
      </c>
      <c r="H7" s="61">
        <v>1.5</v>
      </c>
      <c r="I7" s="61" t="s">
        <v>29</v>
      </c>
      <c r="J7" s="61"/>
      <c r="K7" s="61"/>
      <c r="L7" s="61"/>
      <c r="M7" s="61"/>
      <c r="N7" s="61" t="s">
        <v>30</v>
      </c>
      <c r="O7" s="61">
        <v>15</v>
      </c>
      <c r="P7" s="61">
        <v>2</v>
      </c>
      <c r="Q7" s="61"/>
      <c r="R7" s="6"/>
      <c r="S7" s="6"/>
      <c r="T7" s="6"/>
      <c r="U7" s="90">
        <v>0.75</v>
      </c>
      <c r="V7" s="6" t="s">
        <v>1</v>
      </c>
      <c r="W7" s="9" t="str">
        <f>IF(T7&lt;=1,"compliant","non-compliant")</f>
        <v>compliant</v>
      </c>
      <c r="X7" s="6"/>
    </row>
    <row r="8" spans="1:24" x14ac:dyDescent="0.25">
      <c r="A8" s="49" t="s">
        <v>31</v>
      </c>
      <c r="B8" s="49" t="s">
        <v>17</v>
      </c>
      <c r="C8" s="61"/>
      <c r="D8" s="61"/>
      <c r="E8" s="61"/>
      <c r="F8" s="61" t="s">
        <v>32</v>
      </c>
      <c r="G8" s="61">
        <v>50</v>
      </c>
      <c r="H8" s="61">
        <v>100</v>
      </c>
      <c r="I8" s="61" t="s">
        <v>33</v>
      </c>
      <c r="J8" s="61"/>
      <c r="K8" s="61"/>
      <c r="L8" s="61"/>
      <c r="M8" s="61"/>
      <c r="N8" s="61"/>
      <c r="O8" s="61"/>
      <c r="P8" s="61"/>
      <c r="Q8" s="61"/>
      <c r="R8" s="6"/>
      <c r="S8" s="6"/>
      <c r="T8" s="6"/>
      <c r="U8" s="92">
        <v>50</v>
      </c>
      <c r="V8" s="6" t="s">
        <v>1</v>
      </c>
      <c r="W8" s="9" t="str">
        <f>IF(T8&lt;=40,"compliant","non-compliant")</f>
        <v>compliant</v>
      </c>
      <c r="X8" s="6"/>
    </row>
    <row r="9" spans="1:24" x14ac:dyDescent="0.25">
      <c r="A9" s="49" t="s">
        <v>34</v>
      </c>
      <c r="B9" s="49" t="s">
        <v>17</v>
      </c>
      <c r="C9" s="61"/>
      <c r="D9" s="61"/>
      <c r="E9" s="61"/>
      <c r="F9" s="61">
        <v>30</v>
      </c>
      <c r="G9" s="61">
        <v>50</v>
      </c>
      <c r="H9" s="61">
        <v>70</v>
      </c>
      <c r="I9" s="61" t="s">
        <v>35</v>
      </c>
      <c r="J9" s="61"/>
      <c r="K9" s="61"/>
      <c r="L9" s="61"/>
      <c r="M9" s="61"/>
      <c r="N9" s="61"/>
      <c r="O9" s="61"/>
      <c r="P9" s="61">
        <v>500</v>
      </c>
      <c r="Q9" s="61"/>
      <c r="R9" s="6"/>
      <c r="S9" s="6"/>
      <c r="T9" s="6"/>
      <c r="U9" s="92">
        <v>30</v>
      </c>
      <c r="V9" s="6" t="s">
        <v>1</v>
      </c>
      <c r="W9" s="9" t="str">
        <f>IF(T9&lt;=50,"compliant","non-compliant")</f>
        <v>compliant</v>
      </c>
      <c r="X9" s="6"/>
    </row>
    <row r="10" spans="1:24" x14ac:dyDescent="0.25">
      <c r="A10" s="49" t="s">
        <v>36</v>
      </c>
      <c r="B10" s="49" t="s">
        <v>17</v>
      </c>
      <c r="C10" s="61"/>
      <c r="D10" s="61"/>
      <c r="E10" s="61"/>
      <c r="F10" s="61">
        <v>100</v>
      </c>
      <c r="G10" s="61">
        <v>200</v>
      </c>
      <c r="H10" s="61">
        <v>400</v>
      </c>
      <c r="I10" s="61" t="s">
        <v>37</v>
      </c>
      <c r="J10" s="61"/>
      <c r="K10" s="61"/>
      <c r="L10" s="61"/>
      <c r="M10" s="61"/>
      <c r="N10" s="61" t="s">
        <v>38</v>
      </c>
      <c r="O10" s="61">
        <v>115</v>
      </c>
      <c r="P10" s="61" t="s">
        <v>39</v>
      </c>
      <c r="Q10" s="61"/>
      <c r="R10" s="6"/>
      <c r="S10" s="6"/>
      <c r="T10" s="6"/>
      <c r="U10" s="92">
        <v>70</v>
      </c>
      <c r="V10" s="6" t="s">
        <v>3</v>
      </c>
      <c r="W10" s="9" t="str">
        <f>IF(T10&lt;=70,"compliant","non- compliant")</f>
        <v>compliant</v>
      </c>
      <c r="X10" s="6"/>
    </row>
    <row r="11" spans="1:24" x14ac:dyDescent="0.25">
      <c r="A11" s="49" t="s">
        <v>40</v>
      </c>
      <c r="B11" s="49" t="s">
        <v>17</v>
      </c>
      <c r="C11" s="61" t="s">
        <v>41</v>
      </c>
      <c r="D11" s="61">
        <v>1.4999999999999999E-2</v>
      </c>
      <c r="E11" s="61">
        <v>0.1</v>
      </c>
      <c r="F11" s="61">
        <v>1</v>
      </c>
      <c r="G11" s="61">
        <v>2</v>
      </c>
      <c r="H11" s="61">
        <v>10</v>
      </c>
      <c r="I11" s="61" t="s">
        <v>42</v>
      </c>
      <c r="J11" s="61"/>
      <c r="K11" s="61"/>
      <c r="L11" s="61"/>
      <c r="M11" s="61"/>
      <c r="N11" s="61"/>
      <c r="O11" s="61"/>
      <c r="P11" s="61"/>
      <c r="Q11" s="61"/>
      <c r="R11" s="6"/>
      <c r="S11" s="6"/>
      <c r="T11" s="6"/>
      <c r="U11" s="93">
        <v>0.05</v>
      </c>
      <c r="V11" s="6" t="s">
        <v>0</v>
      </c>
      <c r="W11" s="9"/>
      <c r="X11" s="6"/>
    </row>
    <row r="12" spans="1:24" x14ac:dyDescent="0.25">
      <c r="A12" s="49" t="s">
        <v>43</v>
      </c>
      <c r="B12" s="49" t="s">
        <v>17</v>
      </c>
      <c r="C12" s="61"/>
      <c r="D12" s="61"/>
      <c r="E12" s="61"/>
      <c r="F12" s="61">
        <v>6</v>
      </c>
      <c r="G12" s="61">
        <v>10</v>
      </c>
      <c r="H12" s="61">
        <v>20</v>
      </c>
      <c r="I12" s="61" t="s">
        <v>44</v>
      </c>
      <c r="J12" s="61"/>
      <c r="K12" s="61"/>
      <c r="L12" s="61"/>
      <c r="M12" s="61"/>
      <c r="N12" s="61"/>
      <c r="O12" s="61"/>
      <c r="P12" s="61" t="s">
        <v>45</v>
      </c>
      <c r="Q12" s="61"/>
      <c r="R12" s="6"/>
      <c r="S12" s="6"/>
      <c r="T12" s="6"/>
      <c r="U12" s="92">
        <v>3.25</v>
      </c>
      <c r="V12" s="6" t="s">
        <v>1</v>
      </c>
      <c r="W12" s="9" t="str">
        <f>IF(S12&lt;=0.15,"compliant","non-compliant")</f>
        <v>compliant</v>
      </c>
      <c r="X12" s="6"/>
    </row>
    <row r="13" spans="1:24" x14ac:dyDescent="0.25">
      <c r="A13" s="49" t="s">
        <v>46</v>
      </c>
      <c r="B13" s="49" t="s">
        <v>17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6"/>
      <c r="S13" s="6"/>
      <c r="T13" s="6"/>
      <c r="U13" s="94">
        <v>0.25</v>
      </c>
      <c r="V13" s="6"/>
      <c r="W13" s="9"/>
      <c r="X13" s="6"/>
    </row>
    <row r="14" spans="1:24" ht="15" customHeight="1" x14ac:dyDescent="0.25">
      <c r="A14" s="49" t="s">
        <v>47</v>
      </c>
      <c r="B14" s="49"/>
      <c r="C14" s="104" t="s">
        <v>48</v>
      </c>
      <c r="D14" s="104"/>
      <c r="E14" s="104"/>
      <c r="F14" s="66" t="s">
        <v>49</v>
      </c>
      <c r="G14" s="66"/>
      <c r="H14" s="66"/>
      <c r="I14" s="66"/>
      <c r="J14" s="67" t="s">
        <v>50</v>
      </c>
      <c r="K14" s="67" t="s">
        <v>51</v>
      </c>
      <c r="L14" s="67" t="s">
        <v>51</v>
      </c>
      <c r="M14" s="67" t="s">
        <v>52</v>
      </c>
      <c r="N14" s="67" t="s">
        <v>53</v>
      </c>
      <c r="O14" s="67"/>
      <c r="P14" s="62"/>
      <c r="Q14" s="67" t="s">
        <v>54</v>
      </c>
      <c r="R14" s="6"/>
      <c r="S14" s="6"/>
      <c r="T14" s="6"/>
      <c r="U14" s="94" t="s">
        <v>93</v>
      </c>
      <c r="V14" s="7" t="s">
        <v>3</v>
      </c>
      <c r="W14" s="9" t="str">
        <f>IF(R14&gt;=6.5,"compliant","non-compliant")</f>
        <v>non-compliant</v>
      </c>
      <c r="X14" s="9"/>
    </row>
    <row r="15" spans="1:24" x14ac:dyDescent="0.25">
      <c r="A15" s="49" t="s">
        <v>55</v>
      </c>
      <c r="B15" s="49" t="s">
        <v>17</v>
      </c>
      <c r="C15" s="61" t="s">
        <v>56</v>
      </c>
      <c r="D15" s="61">
        <v>2.5000000000000001E-2</v>
      </c>
      <c r="E15" s="61" t="s">
        <v>57</v>
      </c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"/>
      <c r="S15" s="6"/>
      <c r="T15" s="6"/>
      <c r="U15" s="95">
        <v>2.5000000000000001E-2</v>
      </c>
      <c r="V15" s="6" t="s">
        <v>0</v>
      </c>
      <c r="W15" s="9" t="str">
        <f>IF(S15&lt;=0.025,"compliant","non-compliant")</f>
        <v>compliant</v>
      </c>
      <c r="X15" s="6"/>
    </row>
    <row r="16" spans="1:24" ht="34.5" x14ac:dyDescent="0.25">
      <c r="A16" s="49" t="s">
        <v>58</v>
      </c>
      <c r="B16" s="49" t="s">
        <v>17</v>
      </c>
      <c r="C16" s="61"/>
      <c r="D16" s="61"/>
      <c r="E16" s="61"/>
      <c r="F16" s="61">
        <v>200</v>
      </c>
      <c r="G16" s="61"/>
      <c r="H16" s="61">
        <v>400</v>
      </c>
      <c r="I16" s="61"/>
      <c r="J16" s="61">
        <v>30</v>
      </c>
      <c r="K16" s="61">
        <v>80</v>
      </c>
      <c r="L16" s="61">
        <v>200</v>
      </c>
      <c r="M16" s="61">
        <v>500</v>
      </c>
      <c r="N16" s="61"/>
      <c r="O16" s="61"/>
      <c r="P16" s="61" t="s">
        <v>24</v>
      </c>
      <c r="Q16" s="61"/>
      <c r="R16" s="6"/>
      <c r="S16" s="6"/>
      <c r="T16" s="6"/>
      <c r="U16" s="92">
        <v>30</v>
      </c>
      <c r="V16" s="46" t="s">
        <v>101</v>
      </c>
      <c r="W16" s="9" t="str">
        <f>IF(T16&lt;=400,"compliant","non-complaint")</f>
        <v>compliant</v>
      </c>
      <c r="X16" s="6"/>
    </row>
    <row r="17" spans="1:24" x14ac:dyDescent="0.25">
      <c r="A17" s="49" t="s">
        <v>59</v>
      </c>
      <c r="B17" s="49" t="s">
        <v>17</v>
      </c>
      <c r="C17" s="61"/>
      <c r="D17" s="61"/>
      <c r="E17" s="61"/>
      <c r="F17" s="61"/>
      <c r="G17" s="61"/>
      <c r="H17" s="61"/>
      <c r="I17" s="61"/>
      <c r="J17" s="61">
        <v>50</v>
      </c>
      <c r="K17" s="61">
        <v>120</v>
      </c>
      <c r="L17" s="61">
        <v>300</v>
      </c>
      <c r="M17" s="61">
        <v>1200</v>
      </c>
      <c r="N17" s="61"/>
      <c r="O17" s="61"/>
      <c r="P17" s="61"/>
      <c r="Q17" s="61"/>
      <c r="R17" s="6"/>
      <c r="S17" s="6"/>
      <c r="T17" s="6"/>
      <c r="U17" s="92">
        <v>120</v>
      </c>
      <c r="V17" s="6" t="s">
        <v>2</v>
      </c>
      <c r="W17" s="9" t="str">
        <f>IF(T17&lt;=300,"compliant","non-compliant")</f>
        <v>compliant</v>
      </c>
      <c r="X17" s="6"/>
    </row>
    <row r="18" spans="1:24" x14ac:dyDescent="0.25">
      <c r="A18" s="8" t="s">
        <v>60</v>
      </c>
      <c r="B18" s="50"/>
      <c r="C18" s="61"/>
      <c r="D18" s="61"/>
      <c r="E18" s="61"/>
      <c r="F18" s="61">
        <v>5</v>
      </c>
      <c r="G18" s="61">
        <v>10</v>
      </c>
      <c r="H18" s="61">
        <v>20</v>
      </c>
      <c r="I18" s="61" t="s">
        <v>44</v>
      </c>
      <c r="J18" s="61"/>
      <c r="K18" s="61"/>
      <c r="L18" s="61"/>
      <c r="M18" s="61"/>
      <c r="N18" s="61"/>
      <c r="O18" s="61"/>
      <c r="P18" s="61"/>
      <c r="Q18" s="61"/>
      <c r="R18" s="6"/>
      <c r="S18" s="6"/>
      <c r="T18" s="6"/>
      <c r="U18" s="96">
        <v>5</v>
      </c>
      <c r="V18" s="30" t="s">
        <v>1</v>
      </c>
      <c r="W18" s="6"/>
      <c r="X18" s="6"/>
    </row>
    <row r="19" spans="1:24" x14ac:dyDescent="0.25">
      <c r="A19" s="8" t="s">
        <v>61</v>
      </c>
      <c r="B19" s="8" t="s">
        <v>17</v>
      </c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6"/>
      <c r="S19" s="6"/>
      <c r="T19" s="6"/>
      <c r="U19" s="96">
        <v>9</v>
      </c>
      <c r="V19" s="30" t="s">
        <v>0</v>
      </c>
      <c r="W19" s="6"/>
      <c r="X19" s="6"/>
    </row>
    <row r="20" spans="1:24" x14ac:dyDescent="0.25">
      <c r="A20" s="8" t="s">
        <v>63</v>
      </c>
      <c r="B20" s="8" t="s">
        <v>64</v>
      </c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 t="s">
        <v>30</v>
      </c>
      <c r="O20" s="61">
        <v>8</v>
      </c>
      <c r="P20" s="61"/>
      <c r="Q20" s="61"/>
      <c r="R20" s="6"/>
      <c r="S20" s="6"/>
      <c r="T20" s="6"/>
      <c r="U20" s="96">
        <v>2</v>
      </c>
      <c r="V20" s="30" t="s">
        <v>3</v>
      </c>
      <c r="W20" s="9"/>
      <c r="X20" s="6"/>
    </row>
    <row r="21" spans="1:24" ht="22.5" x14ac:dyDescent="0.25">
      <c r="A21" s="8" t="s">
        <v>65</v>
      </c>
      <c r="B21" s="8" t="s">
        <v>17</v>
      </c>
      <c r="C21" s="61"/>
      <c r="D21" s="61"/>
      <c r="E21" s="61"/>
      <c r="F21" s="61"/>
      <c r="G21" s="61"/>
      <c r="H21" s="61"/>
      <c r="I21" s="61"/>
      <c r="J21" s="61">
        <v>3</v>
      </c>
      <c r="K21" s="61">
        <v>5</v>
      </c>
      <c r="L21" s="61">
        <v>5</v>
      </c>
      <c r="M21" s="61">
        <v>25</v>
      </c>
      <c r="N21" s="68" t="s">
        <v>66</v>
      </c>
      <c r="O21" s="68"/>
      <c r="P21" s="61"/>
      <c r="Q21" s="61"/>
      <c r="R21" s="6"/>
      <c r="S21" s="6"/>
      <c r="T21" s="6"/>
      <c r="U21" s="96">
        <v>25</v>
      </c>
      <c r="V21" s="30" t="s">
        <v>3</v>
      </c>
      <c r="W21" s="9"/>
      <c r="X21" s="6"/>
    </row>
    <row r="22" spans="1:24" x14ac:dyDescent="0.25">
      <c r="A22" s="8" t="s">
        <v>67</v>
      </c>
      <c r="B22" s="10" t="s">
        <v>121</v>
      </c>
      <c r="C22" s="61"/>
      <c r="D22" s="61"/>
      <c r="E22" s="61"/>
      <c r="F22" s="61">
        <v>1</v>
      </c>
      <c r="G22" s="61">
        <v>1.5</v>
      </c>
      <c r="H22" s="61">
        <v>100</v>
      </c>
      <c r="I22" s="61"/>
      <c r="J22" s="61"/>
      <c r="K22" s="61"/>
      <c r="L22" s="61"/>
      <c r="M22" s="61"/>
      <c r="N22" s="61"/>
      <c r="O22" s="61"/>
      <c r="P22" s="61"/>
      <c r="Q22" s="61" t="s">
        <v>69</v>
      </c>
      <c r="R22" s="6"/>
      <c r="S22" s="6"/>
      <c r="T22" s="6"/>
      <c r="U22" s="96">
        <v>1</v>
      </c>
      <c r="V22" s="30"/>
      <c r="W22" s="6"/>
      <c r="X22" s="6"/>
    </row>
    <row r="23" spans="1:24" x14ac:dyDescent="0.25">
      <c r="A23" s="11" t="s">
        <v>70</v>
      </c>
      <c r="B23" s="8" t="s">
        <v>71</v>
      </c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 t="s">
        <v>72</v>
      </c>
      <c r="R23" s="6"/>
      <c r="S23" s="6"/>
      <c r="T23" s="6"/>
      <c r="U23" s="96">
        <v>130</v>
      </c>
      <c r="V23" s="30" t="s">
        <v>94</v>
      </c>
      <c r="W23" s="6"/>
      <c r="X23" s="6"/>
    </row>
    <row r="24" spans="1:24" x14ac:dyDescent="0.25">
      <c r="A24" s="12" t="s">
        <v>73</v>
      </c>
      <c r="B24" s="8" t="s">
        <v>71</v>
      </c>
      <c r="C24" s="61"/>
      <c r="D24" s="61"/>
      <c r="E24" s="61"/>
      <c r="F24" s="61">
        <v>0</v>
      </c>
      <c r="G24" s="61">
        <v>1</v>
      </c>
      <c r="H24" s="61">
        <v>10</v>
      </c>
      <c r="I24" s="61">
        <v>100</v>
      </c>
      <c r="J24" s="61"/>
      <c r="K24" s="61"/>
      <c r="L24" s="61"/>
      <c r="M24" s="61"/>
      <c r="N24" s="61" t="s">
        <v>74</v>
      </c>
      <c r="O24" s="61"/>
      <c r="P24" s="61" t="s">
        <v>75</v>
      </c>
      <c r="Q24" s="61" t="s">
        <v>72</v>
      </c>
      <c r="R24" s="6"/>
      <c r="S24" s="6"/>
      <c r="T24" s="6"/>
      <c r="U24" s="96">
        <v>130</v>
      </c>
      <c r="V24" s="30" t="s">
        <v>94</v>
      </c>
      <c r="W24" s="6"/>
      <c r="X24" s="6"/>
    </row>
    <row r="25" spans="1:24" x14ac:dyDescent="0.25">
      <c r="A25" s="8" t="s">
        <v>76</v>
      </c>
      <c r="B25" s="8" t="s">
        <v>17</v>
      </c>
      <c r="C25" s="61" t="s">
        <v>103</v>
      </c>
      <c r="D25" s="61" t="s">
        <v>78</v>
      </c>
      <c r="E25" s="61" t="s">
        <v>79</v>
      </c>
      <c r="F25" s="61">
        <v>0.15</v>
      </c>
      <c r="G25" s="61">
        <v>0.5</v>
      </c>
      <c r="H25" s="61" t="s">
        <v>80</v>
      </c>
      <c r="I25" s="61"/>
      <c r="J25" s="61"/>
      <c r="K25" s="61"/>
      <c r="L25" s="61"/>
      <c r="M25" s="61"/>
      <c r="N25" s="61" t="s">
        <v>89</v>
      </c>
      <c r="O25" s="61">
        <v>20</v>
      </c>
      <c r="P25" s="61">
        <v>5</v>
      </c>
      <c r="Q25" s="61"/>
      <c r="R25" s="6"/>
      <c r="S25" s="6"/>
      <c r="T25" s="6"/>
      <c r="U25" s="96">
        <v>0.01</v>
      </c>
      <c r="V25" s="30" t="s">
        <v>0</v>
      </c>
      <c r="W25" s="6"/>
      <c r="X25" s="6"/>
    </row>
    <row r="26" spans="1:24" x14ac:dyDescent="0.25">
      <c r="A26" s="8" t="s">
        <v>81</v>
      </c>
      <c r="B26" s="8" t="s">
        <v>17</v>
      </c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 t="s">
        <v>82</v>
      </c>
      <c r="O26" s="61">
        <v>1</v>
      </c>
      <c r="P26" s="61">
        <v>5</v>
      </c>
      <c r="Q26" s="61"/>
      <c r="R26" s="6"/>
      <c r="S26" s="6"/>
      <c r="T26" s="6"/>
      <c r="U26" s="91">
        <v>0.5</v>
      </c>
      <c r="V26" s="30" t="s">
        <v>3</v>
      </c>
      <c r="W26" s="6"/>
      <c r="X26" s="6"/>
    </row>
    <row r="27" spans="1:24" x14ac:dyDescent="0.25">
      <c r="A27" s="8" t="s">
        <v>83</v>
      </c>
      <c r="B27" s="8" t="s">
        <v>123</v>
      </c>
      <c r="C27" s="61">
        <v>7</v>
      </c>
      <c r="D27" s="61">
        <v>14</v>
      </c>
      <c r="E27" s="61">
        <v>200</v>
      </c>
      <c r="F27" s="61">
        <v>50</v>
      </c>
      <c r="G27" s="61"/>
      <c r="H27" s="61">
        <v>1000</v>
      </c>
      <c r="I27" s="61"/>
      <c r="J27" s="61"/>
      <c r="K27" s="61"/>
      <c r="L27" s="61"/>
      <c r="M27" s="61"/>
      <c r="N27" s="61">
        <v>100</v>
      </c>
      <c r="O27" s="61">
        <v>1000</v>
      </c>
      <c r="P27" s="61" t="s">
        <v>122</v>
      </c>
      <c r="Q27" s="61"/>
      <c r="R27" s="6"/>
      <c r="S27" s="6"/>
      <c r="T27" s="6"/>
      <c r="U27" s="96">
        <v>7</v>
      </c>
      <c r="V27" s="30" t="s">
        <v>0</v>
      </c>
      <c r="W27" s="6"/>
      <c r="X27" s="6"/>
    </row>
    <row r="28" spans="1:24" ht="15" customHeight="1" x14ac:dyDescent="0.25">
      <c r="A28" s="8" t="s">
        <v>86</v>
      </c>
      <c r="B28" s="8" t="s">
        <v>17</v>
      </c>
      <c r="C28" s="104" t="s">
        <v>87</v>
      </c>
      <c r="D28" s="104"/>
      <c r="E28" s="104"/>
      <c r="F28" s="61">
        <v>0.1</v>
      </c>
      <c r="G28" s="61">
        <v>0.3</v>
      </c>
      <c r="H28" s="61">
        <v>1</v>
      </c>
      <c r="I28" s="61" t="s">
        <v>88</v>
      </c>
      <c r="J28" s="61">
        <v>0.1</v>
      </c>
      <c r="K28" s="61">
        <v>0.2</v>
      </c>
      <c r="L28" s="61">
        <v>0.3</v>
      </c>
      <c r="M28" s="61">
        <v>10</v>
      </c>
      <c r="N28" s="61" t="s">
        <v>89</v>
      </c>
      <c r="O28" s="61">
        <v>20</v>
      </c>
      <c r="P28" s="61" t="s">
        <v>90</v>
      </c>
      <c r="Q28" s="61"/>
      <c r="R28" s="6"/>
      <c r="S28" s="6"/>
      <c r="T28" s="6"/>
      <c r="U28" s="96">
        <v>0.1</v>
      </c>
      <c r="V28" s="30" t="s">
        <v>1</v>
      </c>
      <c r="W28" s="9"/>
      <c r="X28" s="6"/>
    </row>
    <row r="29" spans="1:24" x14ac:dyDescent="0.25">
      <c r="A29" s="8" t="s">
        <v>91</v>
      </c>
      <c r="B29" s="8" t="s">
        <v>17</v>
      </c>
      <c r="C29" s="61">
        <v>0.18</v>
      </c>
      <c r="D29" s="61">
        <v>0.37</v>
      </c>
      <c r="E29" s="61">
        <v>1.3</v>
      </c>
      <c r="F29" s="61">
        <v>0.05</v>
      </c>
      <c r="G29" s="61">
        <v>0.15</v>
      </c>
      <c r="H29" s="61">
        <v>1</v>
      </c>
      <c r="I29" s="61" t="s">
        <v>88</v>
      </c>
      <c r="J29" s="61">
        <v>0.05</v>
      </c>
      <c r="K29" s="61">
        <v>0.1</v>
      </c>
      <c r="L29" s="61">
        <v>0.2</v>
      </c>
      <c r="M29" s="61">
        <v>10</v>
      </c>
      <c r="N29" s="61" t="s">
        <v>92</v>
      </c>
      <c r="O29" s="61">
        <v>10</v>
      </c>
      <c r="P29" s="61">
        <v>10</v>
      </c>
      <c r="Q29" s="61"/>
      <c r="R29" s="6"/>
      <c r="S29" s="6"/>
      <c r="T29" s="6"/>
      <c r="U29" s="96">
        <v>0.02</v>
      </c>
      <c r="V29" s="30" t="s">
        <v>3</v>
      </c>
      <c r="W29" s="9"/>
      <c r="X29" s="6"/>
    </row>
    <row r="30" spans="1:24" x14ac:dyDescent="0.25">
      <c r="N30" s="69"/>
      <c r="O30" s="69"/>
    </row>
    <row r="31" spans="1:24" x14ac:dyDescent="0.25">
      <c r="N31" s="70"/>
      <c r="O31" s="70"/>
    </row>
    <row r="32" spans="1:24" x14ac:dyDescent="0.25">
      <c r="N32" s="70"/>
      <c r="O32" s="70"/>
    </row>
    <row r="33" spans="14:15" x14ac:dyDescent="0.25">
      <c r="N33" s="70"/>
      <c r="O33" s="70"/>
    </row>
    <row r="34" spans="14:15" x14ac:dyDescent="0.25">
      <c r="N34" s="70"/>
      <c r="O34" s="70"/>
    </row>
    <row r="35" spans="14:15" x14ac:dyDescent="0.25">
      <c r="N35" s="70"/>
      <c r="O35" s="70"/>
    </row>
    <row r="36" spans="14:15" x14ac:dyDescent="0.25">
      <c r="N36" s="70"/>
      <c r="O36" s="70"/>
    </row>
    <row r="37" spans="14:15" x14ac:dyDescent="0.25">
      <c r="N37" s="70"/>
      <c r="O37" s="70"/>
    </row>
    <row r="38" spans="14:15" x14ac:dyDescent="0.25">
      <c r="N38" s="70"/>
      <c r="O38" s="70"/>
    </row>
    <row r="39" spans="14:15" x14ac:dyDescent="0.25">
      <c r="N39" s="70"/>
      <c r="O39" s="70"/>
    </row>
    <row r="40" spans="14:15" x14ac:dyDescent="0.25">
      <c r="N40" s="70"/>
      <c r="O40" s="70"/>
    </row>
    <row r="41" spans="14:15" x14ac:dyDescent="0.25">
      <c r="N41" s="70"/>
      <c r="O41" s="70"/>
    </row>
    <row r="42" spans="14:15" x14ac:dyDescent="0.25">
      <c r="N42" s="70"/>
      <c r="O42" s="70"/>
    </row>
    <row r="43" spans="14:15" x14ac:dyDescent="0.25">
      <c r="N43" s="70"/>
      <c r="O43" s="70"/>
    </row>
    <row r="44" spans="14:15" x14ac:dyDescent="0.25">
      <c r="N44" s="70"/>
      <c r="O44" s="70"/>
    </row>
    <row r="45" spans="14:15" x14ac:dyDescent="0.25">
      <c r="N45" s="70"/>
      <c r="O45" s="70"/>
    </row>
    <row r="46" spans="14:15" x14ac:dyDescent="0.25">
      <c r="N46" s="70"/>
      <c r="O46" s="70"/>
    </row>
    <row r="47" spans="14:15" x14ac:dyDescent="0.25">
      <c r="N47" s="70"/>
      <c r="O47" s="70"/>
    </row>
    <row r="48" spans="14:15" x14ac:dyDescent="0.25">
      <c r="N48" s="70"/>
      <c r="O48" s="70"/>
    </row>
    <row r="49" spans="14:15" x14ac:dyDescent="0.25">
      <c r="N49" s="70"/>
      <c r="O49" s="70"/>
    </row>
    <row r="50" spans="14:15" x14ac:dyDescent="0.25">
      <c r="N50" s="70"/>
      <c r="O50" s="70"/>
    </row>
    <row r="51" spans="14:15" x14ac:dyDescent="0.25">
      <c r="N51" s="70"/>
      <c r="O51" s="70"/>
    </row>
    <row r="52" spans="14:15" x14ac:dyDescent="0.25">
      <c r="N52" s="70"/>
      <c r="O52" s="70"/>
    </row>
    <row r="53" spans="14:15" x14ac:dyDescent="0.25">
      <c r="N53" s="70"/>
      <c r="O53" s="70"/>
    </row>
    <row r="54" spans="14:15" x14ac:dyDescent="0.25">
      <c r="N54" s="70"/>
      <c r="O54" s="70"/>
    </row>
    <row r="55" spans="14:15" x14ac:dyDescent="0.25">
      <c r="N55" s="70"/>
      <c r="O55" s="70"/>
    </row>
    <row r="56" spans="14:15" x14ac:dyDescent="0.25">
      <c r="N56" s="70"/>
      <c r="O56" s="70"/>
    </row>
    <row r="57" spans="14:15" x14ac:dyDescent="0.25">
      <c r="N57" s="70"/>
      <c r="O57" s="70"/>
    </row>
    <row r="58" spans="14:15" x14ac:dyDescent="0.25">
      <c r="N58" s="70"/>
      <c r="O58" s="70"/>
    </row>
    <row r="59" spans="14:15" x14ac:dyDescent="0.25">
      <c r="N59" s="70"/>
      <c r="O59" s="70"/>
    </row>
    <row r="60" spans="14:15" x14ac:dyDescent="0.25">
      <c r="N60" s="70"/>
      <c r="O60" s="70"/>
    </row>
    <row r="61" spans="14:15" x14ac:dyDescent="0.25">
      <c r="N61" s="70"/>
      <c r="O61" s="70"/>
    </row>
    <row r="62" spans="14:15" x14ac:dyDescent="0.25">
      <c r="N62" s="70"/>
      <c r="O62" s="70"/>
    </row>
    <row r="63" spans="14:15" x14ac:dyDescent="0.25">
      <c r="N63" s="42"/>
      <c r="O63" s="42"/>
    </row>
    <row r="64" spans="14:15" x14ac:dyDescent="0.25">
      <c r="N64" s="9"/>
      <c r="O64" s="9"/>
    </row>
    <row r="65" spans="14:15" x14ac:dyDescent="0.25">
      <c r="N65" s="9"/>
      <c r="O65" s="9"/>
    </row>
    <row r="66" spans="14:15" x14ac:dyDescent="0.25">
      <c r="N66" s="9"/>
      <c r="O66" s="9"/>
    </row>
    <row r="67" spans="14:15" x14ac:dyDescent="0.25">
      <c r="N67" s="9"/>
      <c r="O67" s="9"/>
    </row>
    <row r="68" spans="14:15" x14ac:dyDescent="0.25">
      <c r="N68" s="9"/>
      <c r="O68" s="9"/>
    </row>
    <row r="69" spans="14:15" x14ac:dyDescent="0.25">
      <c r="N69" s="9"/>
      <c r="O69" s="9"/>
    </row>
    <row r="70" spans="14:15" x14ac:dyDescent="0.25">
      <c r="N70" s="9"/>
      <c r="O70" s="9"/>
    </row>
    <row r="71" spans="14:15" x14ac:dyDescent="0.25">
      <c r="N71" s="9"/>
      <c r="O71" s="9"/>
    </row>
    <row r="72" spans="14:15" x14ac:dyDescent="0.25">
      <c r="N72" s="9"/>
      <c r="O72" s="9"/>
    </row>
    <row r="73" spans="14:15" x14ac:dyDescent="0.25">
      <c r="N73" s="9"/>
      <c r="O73" s="9"/>
    </row>
    <row r="74" spans="14:15" x14ac:dyDescent="0.25">
      <c r="N74" s="9"/>
      <c r="O74" s="9"/>
    </row>
    <row r="75" spans="14:15" x14ac:dyDescent="0.25">
      <c r="N75" s="9"/>
      <c r="O75" s="9"/>
    </row>
    <row r="76" spans="14:15" x14ac:dyDescent="0.25">
      <c r="N76" s="9"/>
      <c r="O76" s="9"/>
    </row>
    <row r="77" spans="14:15" x14ac:dyDescent="0.25">
      <c r="N77" s="71"/>
      <c r="O77" s="71"/>
    </row>
    <row r="78" spans="14:15" x14ac:dyDescent="0.25">
      <c r="N78" s="70"/>
      <c r="O78" s="70"/>
    </row>
    <row r="79" spans="14:15" x14ac:dyDescent="0.25">
      <c r="N79" s="70"/>
      <c r="O79" s="70"/>
    </row>
    <row r="80" spans="14:15" x14ac:dyDescent="0.25">
      <c r="N80" s="70"/>
      <c r="O80" s="70"/>
    </row>
    <row r="81" spans="14:15" x14ac:dyDescent="0.25">
      <c r="N81" s="70"/>
      <c r="O81" s="70"/>
    </row>
    <row r="82" spans="14:15" x14ac:dyDescent="0.25">
      <c r="N82" s="70"/>
      <c r="O82" s="70"/>
    </row>
    <row r="83" spans="14:15" x14ac:dyDescent="0.25">
      <c r="N83" s="70"/>
      <c r="O83" s="70"/>
    </row>
    <row r="84" spans="14:15" x14ac:dyDescent="0.25">
      <c r="N84" s="70"/>
      <c r="O84" s="70"/>
    </row>
    <row r="85" spans="14:15" x14ac:dyDescent="0.25">
      <c r="N85" s="70"/>
      <c r="O85" s="70"/>
    </row>
    <row r="86" spans="14:15" x14ac:dyDescent="0.25">
      <c r="N86" s="70"/>
      <c r="O86" s="70"/>
    </row>
    <row r="87" spans="14:15" x14ac:dyDescent="0.25">
      <c r="N87" s="70"/>
      <c r="O87" s="70"/>
    </row>
    <row r="88" spans="14:15" x14ac:dyDescent="0.25">
      <c r="N88" s="70"/>
      <c r="O88" s="70"/>
    </row>
    <row r="89" spans="14:15" x14ac:dyDescent="0.25">
      <c r="N89" s="70"/>
      <c r="O89" s="70"/>
    </row>
    <row r="90" spans="14:15" x14ac:dyDescent="0.25">
      <c r="N90" s="70"/>
      <c r="O90" s="70"/>
    </row>
    <row r="91" spans="14:15" x14ac:dyDescent="0.25">
      <c r="N91" s="70"/>
      <c r="O91" s="70"/>
    </row>
    <row r="92" spans="14:15" x14ac:dyDescent="0.25">
      <c r="N92" s="70"/>
      <c r="O92" s="70"/>
    </row>
    <row r="93" spans="14:15" x14ac:dyDescent="0.25">
      <c r="N93" s="70"/>
      <c r="O93" s="70"/>
    </row>
    <row r="94" spans="14:15" x14ac:dyDescent="0.25">
      <c r="N94" s="70"/>
      <c r="O94" s="70"/>
    </row>
    <row r="95" spans="14:15" x14ac:dyDescent="0.25">
      <c r="N95" s="70"/>
      <c r="O95" s="70"/>
    </row>
    <row r="96" spans="14:15" x14ac:dyDescent="0.25">
      <c r="N96" s="70"/>
      <c r="O96" s="70"/>
    </row>
    <row r="97" spans="14:15" x14ac:dyDescent="0.25">
      <c r="N97" s="70"/>
      <c r="O97" s="70"/>
    </row>
    <row r="98" spans="14:15" x14ac:dyDescent="0.25">
      <c r="N98" s="70"/>
      <c r="O98" s="70"/>
    </row>
    <row r="99" spans="14:15" x14ac:dyDescent="0.25">
      <c r="N99" s="70"/>
      <c r="O99" s="70"/>
    </row>
    <row r="100" spans="14:15" x14ac:dyDescent="0.25">
      <c r="N100" s="70"/>
      <c r="O100" s="70"/>
    </row>
    <row r="101" spans="14:15" x14ac:dyDescent="0.25">
      <c r="N101" s="70"/>
      <c r="O101" s="70"/>
    </row>
    <row r="102" spans="14:15" x14ac:dyDescent="0.25">
      <c r="N102" s="70"/>
      <c r="O102" s="70"/>
    </row>
    <row r="103" spans="14:15" x14ac:dyDescent="0.25">
      <c r="N103" s="70"/>
      <c r="O103" s="70"/>
    </row>
    <row r="104" spans="14:15" x14ac:dyDescent="0.25">
      <c r="N104" s="70"/>
      <c r="O104" s="70"/>
    </row>
  </sheetData>
  <sheetProtection password="A6E3" sheet="1" objects="1" scenarios="1" selectLockedCells="1" selectUnlockedCells="1"/>
  <mergeCells count="8">
    <mergeCell ref="C28:E28"/>
    <mergeCell ref="V1:W2"/>
    <mergeCell ref="C1:E1"/>
    <mergeCell ref="F1:I1"/>
    <mergeCell ref="J1:M1"/>
    <mergeCell ref="C14:E14"/>
    <mergeCell ref="R1:T1"/>
    <mergeCell ref="N1:O1"/>
  </mergeCells>
  <conditionalFormatting sqref="W18:W29">
    <cfRule type="containsText" dxfId="15" priority="4" operator="containsText" text="non-compliant">
      <formula>NOT(ISERROR(SEARCH("non-compliant",W18)))</formula>
    </cfRule>
  </conditionalFormatting>
  <conditionalFormatting sqref="W3:W11 W13:W17">
    <cfRule type="containsText" dxfId="14" priority="2" operator="containsText" text="non-compliant">
      <formula>NOT(ISERROR(SEARCH("non-compliant",W3)))</formula>
    </cfRule>
  </conditionalFormatting>
  <conditionalFormatting sqref="W12">
    <cfRule type="containsText" dxfId="13" priority="1" operator="containsText" text="non-compliant">
      <formula>NOT(ISERROR(SEARCH("non-compliant",W12)))</formula>
    </cfRule>
  </conditionalFormatting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104"/>
  <sheetViews>
    <sheetView topLeftCell="F1" workbookViewId="0">
      <selection activeCell="U3" sqref="U3:U29"/>
    </sheetView>
  </sheetViews>
  <sheetFormatPr defaultRowHeight="15" x14ac:dyDescent="0.25"/>
  <cols>
    <col min="1" max="1" width="24.42578125" style="13" customWidth="1"/>
    <col min="2" max="2" width="13.42578125" style="13" customWidth="1"/>
    <col min="3" max="13" width="8.7109375" style="23" customWidth="1"/>
    <col min="14" max="15" width="8.7109375" style="72" customWidth="1"/>
    <col min="16" max="17" width="8.7109375" style="23" customWidth="1"/>
    <col min="18" max="18" width="9.140625" style="14"/>
    <col min="22" max="22" width="15.140625" customWidth="1"/>
    <col min="23" max="24" width="9.7109375" bestFit="1" customWidth="1"/>
  </cols>
  <sheetData>
    <row r="1" spans="1:24" ht="22.5" customHeight="1" x14ac:dyDescent="0.25">
      <c r="A1" s="47" t="s">
        <v>108</v>
      </c>
      <c r="B1" s="48"/>
      <c r="C1" s="108" t="s">
        <v>0</v>
      </c>
      <c r="D1" s="108"/>
      <c r="E1" s="108"/>
      <c r="F1" s="108" t="s">
        <v>1</v>
      </c>
      <c r="G1" s="108"/>
      <c r="H1" s="108"/>
      <c r="I1" s="108"/>
      <c r="J1" s="108" t="s">
        <v>2</v>
      </c>
      <c r="K1" s="108"/>
      <c r="L1" s="108"/>
      <c r="M1" s="108"/>
      <c r="N1" s="109" t="s">
        <v>3</v>
      </c>
      <c r="O1" s="110"/>
      <c r="P1" s="60" t="s">
        <v>4</v>
      </c>
      <c r="Q1" s="60" t="s">
        <v>5</v>
      </c>
      <c r="R1" s="99" t="s">
        <v>119</v>
      </c>
      <c r="S1" s="100"/>
      <c r="T1" s="101"/>
      <c r="U1" s="3" t="s">
        <v>6</v>
      </c>
      <c r="V1" s="111" t="s">
        <v>98</v>
      </c>
      <c r="W1" s="112"/>
      <c r="X1" s="6"/>
    </row>
    <row r="2" spans="1:24" ht="28.5" customHeight="1" x14ac:dyDescent="0.25">
      <c r="A2" s="8" t="s">
        <v>8</v>
      </c>
      <c r="B2" s="8" t="s">
        <v>9</v>
      </c>
      <c r="C2" s="63" t="s">
        <v>10</v>
      </c>
      <c r="D2" s="63" t="s">
        <v>11</v>
      </c>
      <c r="E2" s="63" t="s">
        <v>12</v>
      </c>
      <c r="F2" s="63" t="s">
        <v>10</v>
      </c>
      <c r="G2" s="63" t="s">
        <v>13</v>
      </c>
      <c r="H2" s="63" t="s">
        <v>14</v>
      </c>
      <c r="I2" s="63" t="s">
        <v>15</v>
      </c>
      <c r="J2" s="63">
        <v>1</v>
      </c>
      <c r="K2" s="63">
        <v>2</v>
      </c>
      <c r="L2" s="63">
        <v>3</v>
      </c>
      <c r="M2" s="63">
        <v>4</v>
      </c>
      <c r="N2" s="63" t="s">
        <v>10</v>
      </c>
      <c r="O2" s="63" t="s">
        <v>120</v>
      </c>
      <c r="P2" s="60" t="s">
        <v>10</v>
      </c>
      <c r="Q2" s="63" t="s">
        <v>10</v>
      </c>
      <c r="R2" s="35"/>
      <c r="S2" s="6"/>
      <c r="T2" s="6"/>
      <c r="U2" s="5"/>
      <c r="V2" s="113"/>
      <c r="W2" s="114"/>
      <c r="X2" s="6"/>
    </row>
    <row r="3" spans="1:24" x14ac:dyDescent="0.25">
      <c r="A3" s="49" t="s">
        <v>16</v>
      </c>
      <c r="B3" s="49" t="s">
        <v>17</v>
      </c>
      <c r="C3" s="61"/>
      <c r="D3" s="61"/>
      <c r="E3" s="61"/>
      <c r="F3" s="61">
        <v>32</v>
      </c>
      <c r="G3" s="61">
        <v>80</v>
      </c>
      <c r="H3" s="61" t="s">
        <v>18</v>
      </c>
      <c r="I3" s="61"/>
      <c r="J3" s="61"/>
      <c r="K3" s="61"/>
      <c r="L3" s="61"/>
      <c r="M3" s="61"/>
      <c r="N3" s="61"/>
      <c r="O3" s="61"/>
      <c r="P3" s="61" t="s">
        <v>19</v>
      </c>
      <c r="Q3" s="61"/>
      <c r="R3" s="35"/>
      <c r="S3" s="6"/>
      <c r="T3" s="6"/>
      <c r="U3" s="92">
        <v>32</v>
      </c>
      <c r="V3" s="6" t="s">
        <v>1</v>
      </c>
      <c r="W3" s="9"/>
      <c r="X3" s="6"/>
    </row>
    <row r="4" spans="1:24" x14ac:dyDescent="0.25">
      <c r="A4" s="49" t="s">
        <v>20</v>
      </c>
      <c r="B4" s="49" t="s">
        <v>17</v>
      </c>
      <c r="C4" s="61"/>
      <c r="D4" s="61"/>
      <c r="E4" s="61"/>
      <c r="F4" s="61">
        <v>100</v>
      </c>
      <c r="G4" s="61">
        <v>200</v>
      </c>
      <c r="H4" s="61">
        <v>600</v>
      </c>
      <c r="I4" s="61" t="s">
        <v>21</v>
      </c>
      <c r="J4" s="61">
        <v>20</v>
      </c>
      <c r="K4" s="61">
        <v>40</v>
      </c>
      <c r="L4" s="61">
        <v>100</v>
      </c>
      <c r="M4" s="61">
        <v>500</v>
      </c>
      <c r="N4" s="61" t="s">
        <v>22</v>
      </c>
      <c r="O4" s="61">
        <v>140</v>
      </c>
      <c r="P4" s="61">
        <v>1500</v>
      </c>
      <c r="Q4" s="61"/>
      <c r="R4" s="35"/>
      <c r="S4" s="6"/>
      <c r="T4" s="6"/>
      <c r="U4" s="92">
        <v>85</v>
      </c>
      <c r="V4" s="6" t="s">
        <v>99</v>
      </c>
      <c r="W4" s="9"/>
      <c r="X4" s="9"/>
    </row>
    <row r="5" spans="1:24" x14ac:dyDescent="0.25">
      <c r="A5" s="49" t="s">
        <v>23</v>
      </c>
      <c r="B5" s="49" t="s">
        <v>17</v>
      </c>
      <c r="C5" s="64"/>
      <c r="D5" s="64"/>
      <c r="E5" s="64"/>
      <c r="F5" s="61">
        <v>450</v>
      </c>
      <c r="G5" s="61">
        <v>1000</v>
      </c>
      <c r="H5" s="61">
        <v>2400</v>
      </c>
      <c r="I5" s="61">
        <v>3400</v>
      </c>
      <c r="J5" s="61">
        <v>100</v>
      </c>
      <c r="K5" s="61">
        <v>200</v>
      </c>
      <c r="L5" s="61">
        <v>450</v>
      </c>
      <c r="M5" s="61">
        <v>1600</v>
      </c>
      <c r="N5" s="61">
        <v>260</v>
      </c>
      <c r="O5" s="61">
        <v>600</v>
      </c>
      <c r="P5" s="61" t="s">
        <v>24</v>
      </c>
      <c r="Q5" s="9"/>
      <c r="R5" s="6"/>
      <c r="S5" s="6"/>
      <c r="T5" s="6"/>
      <c r="U5" s="92">
        <v>355</v>
      </c>
      <c r="V5" s="6" t="s">
        <v>3</v>
      </c>
      <c r="W5" s="9"/>
      <c r="X5" s="9"/>
    </row>
    <row r="6" spans="1:24" x14ac:dyDescent="0.25">
      <c r="A6" s="49" t="s">
        <v>25</v>
      </c>
      <c r="B6" s="49" t="s">
        <v>26</v>
      </c>
      <c r="C6" s="61"/>
      <c r="D6" s="61"/>
      <c r="E6" s="61"/>
      <c r="F6" s="61">
        <v>70</v>
      </c>
      <c r="G6" s="61">
        <v>150</v>
      </c>
      <c r="H6" s="61">
        <v>370</v>
      </c>
      <c r="I6" s="61">
        <v>520</v>
      </c>
      <c r="J6" s="61">
        <v>15</v>
      </c>
      <c r="K6" s="61">
        <v>30</v>
      </c>
      <c r="L6" s="61">
        <v>70</v>
      </c>
      <c r="M6" s="61">
        <v>250</v>
      </c>
      <c r="N6" s="61">
        <v>40</v>
      </c>
      <c r="O6" s="61">
        <v>90</v>
      </c>
      <c r="P6" s="61"/>
      <c r="Q6" s="61"/>
      <c r="R6" s="6"/>
      <c r="S6" s="6"/>
      <c r="T6" s="6"/>
      <c r="U6" s="92">
        <v>55</v>
      </c>
      <c r="V6" s="6" t="s">
        <v>100</v>
      </c>
      <c r="W6" s="9"/>
      <c r="X6" s="9"/>
    </row>
    <row r="7" spans="1:24" x14ac:dyDescent="0.25">
      <c r="A7" s="49" t="s">
        <v>27</v>
      </c>
      <c r="B7" s="49" t="s">
        <v>17</v>
      </c>
      <c r="C7" s="61" t="s">
        <v>28</v>
      </c>
      <c r="D7" s="61">
        <v>1.5</v>
      </c>
      <c r="E7" s="61">
        <v>2.54</v>
      </c>
      <c r="F7" s="61">
        <v>0.7</v>
      </c>
      <c r="G7" s="61">
        <v>1</v>
      </c>
      <c r="H7" s="61">
        <v>1.5</v>
      </c>
      <c r="I7" s="61" t="s">
        <v>29</v>
      </c>
      <c r="J7" s="61"/>
      <c r="K7" s="61"/>
      <c r="L7" s="61"/>
      <c r="M7" s="61"/>
      <c r="N7" s="61" t="s">
        <v>30</v>
      </c>
      <c r="O7" s="61">
        <v>15</v>
      </c>
      <c r="P7" s="61">
        <v>2</v>
      </c>
      <c r="Q7" s="61"/>
      <c r="R7" s="6"/>
      <c r="S7" s="6"/>
      <c r="T7" s="6"/>
      <c r="U7" s="90">
        <v>0.75</v>
      </c>
      <c r="V7" s="6" t="s">
        <v>1</v>
      </c>
      <c r="W7" s="9"/>
      <c r="X7" s="6"/>
    </row>
    <row r="8" spans="1:24" x14ac:dyDescent="0.25">
      <c r="A8" s="49" t="s">
        <v>31</v>
      </c>
      <c r="B8" s="49" t="s">
        <v>17</v>
      </c>
      <c r="C8" s="61"/>
      <c r="D8" s="61"/>
      <c r="E8" s="61"/>
      <c r="F8" s="61" t="s">
        <v>32</v>
      </c>
      <c r="G8" s="61">
        <v>50</v>
      </c>
      <c r="H8" s="61">
        <v>100</v>
      </c>
      <c r="I8" s="61" t="s">
        <v>33</v>
      </c>
      <c r="J8" s="61"/>
      <c r="K8" s="61"/>
      <c r="L8" s="61"/>
      <c r="M8" s="61"/>
      <c r="N8" s="61"/>
      <c r="O8" s="61"/>
      <c r="P8" s="61"/>
      <c r="Q8" s="61"/>
      <c r="R8" s="6"/>
      <c r="S8" s="6"/>
      <c r="T8" s="6"/>
      <c r="U8" s="92">
        <v>50</v>
      </c>
      <c r="V8" s="6" t="s">
        <v>1</v>
      </c>
      <c r="W8" s="9"/>
      <c r="X8" s="6"/>
    </row>
    <row r="9" spans="1:24" x14ac:dyDescent="0.25">
      <c r="A9" s="49" t="s">
        <v>34</v>
      </c>
      <c r="B9" s="49" t="s">
        <v>17</v>
      </c>
      <c r="C9" s="61"/>
      <c r="D9" s="61"/>
      <c r="E9" s="61"/>
      <c r="F9" s="61">
        <v>30</v>
      </c>
      <c r="G9" s="61">
        <v>50</v>
      </c>
      <c r="H9" s="61">
        <v>70</v>
      </c>
      <c r="I9" s="61" t="s">
        <v>35</v>
      </c>
      <c r="J9" s="61"/>
      <c r="K9" s="61"/>
      <c r="L9" s="61"/>
      <c r="M9" s="61"/>
      <c r="N9" s="61"/>
      <c r="O9" s="61"/>
      <c r="P9" s="61">
        <v>500</v>
      </c>
      <c r="Q9" s="61"/>
      <c r="R9" s="6"/>
      <c r="S9" s="6"/>
      <c r="T9" s="6"/>
      <c r="U9" s="92">
        <v>30</v>
      </c>
      <c r="V9" s="6" t="s">
        <v>1</v>
      </c>
      <c r="W9" s="9"/>
      <c r="X9" s="6"/>
    </row>
    <row r="10" spans="1:24" x14ac:dyDescent="0.25">
      <c r="A10" s="49" t="s">
        <v>36</v>
      </c>
      <c r="B10" s="49" t="s">
        <v>17</v>
      </c>
      <c r="C10" s="61"/>
      <c r="D10" s="61"/>
      <c r="E10" s="61"/>
      <c r="F10" s="61">
        <v>100</v>
      </c>
      <c r="G10" s="61">
        <v>200</v>
      </c>
      <c r="H10" s="61">
        <v>400</v>
      </c>
      <c r="I10" s="61" t="s">
        <v>37</v>
      </c>
      <c r="J10" s="61"/>
      <c r="K10" s="61"/>
      <c r="L10" s="61"/>
      <c r="M10" s="61"/>
      <c r="N10" s="61" t="s">
        <v>38</v>
      </c>
      <c r="O10" s="61">
        <v>115</v>
      </c>
      <c r="P10" s="61" t="s">
        <v>39</v>
      </c>
      <c r="Q10" s="61"/>
      <c r="R10" s="6"/>
      <c r="S10" s="6"/>
      <c r="T10" s="6"/>
      <c r="U10" s="92">
        <v>70</v>
      </c>
      <c r="V10" s="6" t="s">
        <v>3</v>
      </c>
      <c r="W10" s="9"/>
      <c r="X10" s="6"/>
    </row>
    <row r="11" spans="1:24" x14ac:dyDescent="0.25">
      <c r="A11" s="49" t="s">
        <v>40</v>
      </c>
      <c r="B11" s="49" t="s">
        <v>17</v>
      </c>
      <c r="C11" s="61" t="s">
        <v>41</v>
      </c>
      <c r="D11" s="61">
        <v>1.4999999999999999E-2</v>
      </c>
      <c r="E11" s="61">
        <v>0.1</v>
      </c>
      <c r="F11" s="61">
        <v>1</v>
      </c>
      <c r="G11" s="61">
        <v>2</v>
      </c>
      <c r="H11" s="61">
        <v>10</v>
      </c>
      <c r="I11" s="61" t="s">
        <v>42</v>
      </c>
      <c r="J11" s="61"/>
      <c r="K11" s="61"/>
      <c r="L11" s="61"/>
      <c r="M11" s="61"/>
      <c r="N11" s="61"/>
      <c r="O11" s="61"/>
      <c r="P11" s="61"/>
      <c r="Q11" s="61"/>
      <c r="R11" s="6"/>
      <c r="S11" s="6"/>
      <c r="T11" s="6"/>
      <c r="U11" s="93">
        <v>0.05</v>
      </c>
      <c r="V11" s="6" t="s">
        <v>0</v>
      </c>
      <c r="W11" s="9"/>
      <c r="X11" s="6"/>
    </row>
    <row r="12" spans="1:24" x14ac:dyDescent="0.25">
      <c r="A12" s="49" t="s">
        <v>43</v>
      </c>
      <c r="B12" s="49" t="s">
        <v>17</v>
      </c>
      <c r="C12" s="61"/>
      <c r="D12" s="61"/>
      <c r="E12" s="61"/>
      <c r="F12" s="61">
        <v>6</v>
      </c>
      <c r="G12" s="61">
        <v>10</v>
      </c>
      <c r="H12" s="61">
        <v>20</v>
      </c>
      <c r="I12" s="61" t="s">
        <v>44</v>
      </c>
      <c r="J12" s="61"/>
      <c r="K12" s="61"/>
      <c r="L12" s="61"/>
      <c r="M12" s="61"/>
      <c r="N12" s="61"/>
      <c r="O12" s="61"/>
      <c r="P12" s="61" t="s">
        <v>45</v>
      </c>
      <c r="Q12" s="61"/>
      <c r="R12" s="6"/>
      <c r="S12" s="6"/>
      <c r="T12" s="6"/>
      <c r="U12" s="92">
        <v>3.25</v>
      </c>
      <c r="V12" s="6" t="s">
        <v>1</v>
      </c>
      <c r="W12" s="9"/>
      <c r="X12" s="6"/>
    </row>
    <row r="13" spans="1:24" x14ac:dyDescent="0.25">
      <c r="A13" s="49" t="s">
        <v>46</v>
      </c>
      <c r="B13" s="49" t="s">
        <v>17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6"/>
      <c r="S13" s="6"/>
      <c r="T13" s="6"/>
      <c r="U13" s="94">
        <v>0.25</v>
      </c>
      <c r="V13" s="6"/>
      <c r="W13" s="9"/>
      <c r="X13" s="6"/>
    </row>
    <row r="14" spans="1:24" ht="15" customHeight="1" x14ac:dyDescent="0.25">
      <c r="A14" s="49" t="s">
        <v>47</v>
      </c>
      <c r="B14" s="49"/>
      <c r="C14" s="104" t="s">
        <v>48</v>
      </c>
      <c r="D14" s="104"/>
      <c r="E14" s="104"/>
      <c r="F14" s="66" t="s">
        <v>49</v>
      </c>
      <c r="G14" s="66"/>
      <c r="H14" s="66"/>
      <c r="I14" s="66"/>
      <c r="J14" s="67" t="s">
        <v>50</v>
      </c>
      <c r="K14" s="67" t="s">
        <v>51</v>
      </c>
      <c r="L14" s="67" t="s">
        <v>51</v>
      </c>
      <c r="M14" s="67" t="s">
        <v>52</v>
      </c>
      <c r="N14" s="67" t="s">
        <v>53</v>
      </c>
      <c r="O14" s="67"/>
      <c r="P14" s="62"/>
      <c r="Q14" s="67" t="s">
        <v>54</v>
      </c>
      <c r="R14" s="6"/>
      <c r="S14" s="6"/>
      <c r="T14" s="6"/>
      <c r="U14" s="94" t="s">
        <v>93</v>
      </c>
      <c r="V14" s="7" t="s">
        <v>3</v>
      </c>
      <c r="W14" s="9"/>
      <c r="X14" s="9"/>
    </row>
    <row r="15" spans="1:24" x14ac:dyDescent="0.25">
      <c r="A15" s="49" t="s">
        <v>55</v>
      </c>
      <c r="B15" s="49" t="s">
        <v>17</v>
      </c>
      <c r="C15" s="61" t="s">
        <v>56</v>
      </c>
      <c r="D15" s="61">
        <v>2.5000000000000001E-2</v>
      </c>
      <c r="E15" s="61" t="s">
        <v>57</v>
      </c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"/>
      <c r="S15" s="6"/>
      <c r="T15" s="6"/>
      <c r="U15" s="95">
        <v>2.5000000000000001E-2</v>
      </c>
      <c r="V15" s="6" t="s">
        <v>0</v>
      </c>
      <c r="W15" s="9"/>
      <c r="X15" s="6"/>
    </row>
    <row r="16" spans="1:24" ht="45.75" x14ac:dyDescent="0.25">
      <c r="A16" s="49" t="s">
        <v>58</v>
      </c>
      <c r="B16" s="49" t="s">
        <v>17</v>
      </c>
      <c r="C16" s="61"/>
      <c r="D16" s="61"/>
      <c r="E16" s="61"/>
      <c r="F16" s="61">
        <v>200</v>
      </c>
      <c r="G16" s="61"/>
      <c r="H16" s="61">
        <v>400</v>
      </c>
      <c r="I16" s="61"/>
      <c r="J16" s="61">
        <v>30</v>
      </c>
      <c r="K16" s="61">
        <v>80</v>
      </c>
      <c r="L16" s="61">
        <v>200</v>
      </c>
      <c r="M16" s="61">
        <v>500</v>
      </c>
      <c r="N16" s="61"/>
      <c r="O16" s="61"/>
      <c r="P16" s="61" t="s">
        <v>24</v>
      </c>
      <c r="Q16" s="61"/>
      <c r="R16" s="6"/>
      <c r="S16" s="6"/>
      <c r="T16" s="6"/>
      <c r="U16" s="92">
        <v>30</v>
      </c>
      <c r="V16" s="46" t="s">
        <v>101</v>
      </c>
      <c r="W16" s="9"/>
      <c r="X16" s="6"/>
    </row>
    <row r="17" spans="1:24" x14ac:dyDescent="0.25">
      <c r="A17" s="49" t="s">
        <v>59</v>
      </c>
      <c r="B17" s="49" t="s">
        <v>17</v>
      </c>
      <c r="C17" s="61"/>
      <c r="D17" s="61"/>
      <c r="E17" s="61"/>
      <c r="F17" s="61"/>
      <c r="G17" s="61"/>
      <c r="H17" s="61"/>
      <c r="I17" s="61"/>
      <c r="J17" s="61">
        <v>50</v>
      </c>
      <c r="K17" s="61">
        <v>120</v>
      </c>
      <c r="L17" s="61">
        <v>300</v>
      </c>
      <c r="M17" s="61">
        <v>1200</v>
      </c>
      <c r="N17" s="61"/>
      <c r="O17" s="61"/>
      <c r="P17" s="61"/>
      <c r="Q17" s="61"/>
      <c r="R17" s="6"/>
      <c r="S17" s="6"/>
      <c r="T17" s="6"/>
      <c r="U17" s="92">
        <v>120</v>
      </c>
      <c r="V17" s="6" t="s">
        <v>2</v>
      </c>
      <c r="W17" s="9"/>
      <c r="X17" s="6"/>
    </row>
    <row r="18" spans="1:24" x14ac:dyDescent="0.25">
      <c r="A18" s="8" t="s">
        <v>60</v>
      </c>
      <c r="B18" s="50"/>
      <c r="C18" s="61"/>
      <c r="D18" s="61"/>
      <c r="E18" s="61"/>
      <c r="F18" s="61">
        <v>5</v>
      </c>
      <c r="G18" s="61">
        <v>10</v>
      </c>
      <c r="H18" s="61">
        <v>20</v>
      </c>
      <c r="I18" s="61" t="s">
        <v>44</v>
      </c>
      <c r="J18" s="61"/>
      <c r="K18" s="61"/>
      <c r="L18" s="61"/>
      <c r="M18" s="61"/>
      <c r="N18" s="61"/>
      <c r="O18" s="61"/>
      <c r="P18" s="61"/>
      <c r="Q18" s="61"/>
      <c r="R18" s="6"/>
      <c r="S18" s="6"/>
      <c r="T18" s="6"/>
      <c r="U18" s="96">
        <v>5</v>
      </c>
      <c r="V18" s="30" t="s">
        <v>1</v>
      </c>
      <c r="W18" s="6"/>
      <c r="X18" s="6"/>
    </row>
    <row r="19" spans="1:24" x14ac:dyDescent="0.25">
      <c r="A19" s="8" t="s">
        <v>61</v>
      </c>
      <c r="B19" s="8" t="s">
        <v>17</v>
      </c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6"/>
      <c r="S19" s="6"/>
      <c r="T19" s="6"/>
      <c r="U19" s="96">
        <v>9</v>
      </c>
      <c r="V19" s="30" t="s">
        <v>0</v>
      </c>
      <c r="W19" s="6"/>
      <c r="X19" s="6"/>
    </row>
    <row r="20" spans="1:24" x14ac:dyDescent="0.25">
      <c r="A20" s="8" t="s">
        <v>63</v>
      </c>
      <c r="B20" s="8" t="s">
        <v>64</v>
      </c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 t="s">
        <v>30</v>
      </c>
      <c r="O20" s="61">
        <v>8</v>
      </c>
      <c r="P20" s="61"/>
      <c r="Q20" s="61"/>
      <c r="R20" s="6"/>
      <c r="S20" s="6"/>
      <c r="T20" s="6"/>
      <c r="U20" s="96">
        <v>2</v>
      </c>
      <c r="V20" s="30" t="s">
        <v>3</v>
      </c>
      <c r="W20" s="9"/>
      <c r="X20" s="6"/>
    </row>
    <row r="21" spans="1:24" ht="22.5" x14ac:dyDescent="0.25">
      <c r="A21" s="8" t="s">
        <v>65</v>
      </c>
      <c r="B21" s="8" t="s">
        <v>17</v>
      </c>
      <c r="C21" s="61"/>
      <c r="D21" s="61"/>
      <c r="E21" s="61"/>
      <c r="F21" s="61"/>
      <c r="G21" s="61"/>
      <c r="H21" s="61"/>
      <c r="I21" s="61"/>
      <c r="J21" s="61">
        <v>3</v>
      </c>
      <c r="K21" s="61">
        <v>5</v>
      </c>
      <c r="L21" s="61">
        <v>5</v>
      </c>
      <c r="M21" s="61">
        <v>25</v>
      </c>
      <c r="N21" s="68" t="s">
        <v>66</v>
      </c>
      <c r="O21" s="68"/>
      <c r="P21" s="61"/>
      <c r="Q21" s="61"/>
      <c r="R21" s="6"/>
      <c r="S21" s="6"/>
      <c r="T21" s="6"/>
      <c r="U21" s="96">
        <v>25</v>
      </c>
      <c r="V21" s="30" t="s">
        <v>3</v>
      </c>
      <c r="W21" s="9"/>
      <c r="X21" s="6"/>
    </row>
    <row r="22" spans="1:24" x14ac:dyDescent="0.25">
      <c r="A22" s="8" t="s">
        <v>67</v>
      </c>
      <c r="B22" s="10" t="s">
        <v>121</v>
      </c>
      <c r="C22" s="61"/>
      <c r="D22" s="61"/>
      <c r="E22" s="61"/>
      <c r="F22" s="61">
        <v>1</v>
      </c>
      <c r="G22" s="61">
        <v>1.5</v>
      </c>
      <c r="H22" s="61">
        <v>100</v>
      </c>
      <c r="I22" s="61"/>
      <c r="J22" s="61"/>
      <c r="K22" s="61"/>
      <c r="L22" s="61"/>
      <c r="M22" s="61"/>
      <c r="N22" s="61"/>
      <c r="O22" s="61"/>
      <c r="P22" s="61"/>
      <c r="Q22" s="61" t="s">
        <v>69</v>
      </c>
      <c r="R22" s="6"/>
      <c r="S22" s="6"/>
      <c r="T22" s="6"/>
      <c r="U22" s="96">
        <v>1</v>
      </c>
      <c r="V22" s="30"/>
      <c r="W22" s="6"/>
      <c r="X22" s="6"/>
    </row>
    <row r="23" spans="1:24" x14ac:dyDescent="0.25">
      <c r="A23" s="11" t="s">
        <v>70</v>
      </c>
      <c r="B23" s="8" t="s">
        <v>71</v>
      </c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 t="s">
        <v>72</v>
      </c>
      <c r="R23" s="6"/>
      <c r="S23" s="6"/>
      <c r="T23" s="6"/>
      <c r="U23" s="96">
        <v>130</v>
      </c>
      <c r="V23" s="30" t="s">
        <v>94</v>
      </c>
      <c r="W23" s="6"/>
      <c r="X23" s="6"/>
    </row>
    <row r="24" spans="1:24" x14ac:dyDescent="0.25">
      <c r="A24" s="12" t="s">
        <v>73</v>
      </c>
      <c r="B24" s="8" t="s">
        <v>71</v>
      </c>
      <c r="C24" s="61"/>
      <c r="D24" s="61"/>
      <c r="E24" s="61"/>
      <c r="F24" s="61">
        <v>0</v>
      </c>
      <c r="G24" s="61">
        <v>1</v>
      </c>
      <c r="H24" s="61">
        <v>10</v>
      </c>
      <c r="I24" s="61">
        <v>100</v>
      </c>
      <c r="J24" s="61"/>
      <c r="K24" s="61"/>
      <c r="L24" s="61"/>
      <c r="M24" s="61"/>
      <c r="N24" s="61" t="s">
        <v>74</v>
      </c>
      <c r="O24" s="61"/>
      <c r="P24" s="61" t="s">
        <v>75</v>
      </c>
      <c r="Q24" s="61" t="s">
        <v>72</v>
      </c>
      <c r="R24" s="6"/>
      <c r="S24" s="6"/>
      <c r="T24" s="6"/>
      <c r="U24" s="96">
        <v>130</v>
      </c>
      <c r="V24" s="30" t="s">
        <v>94</v>
      </c>
      <c r="W24" s="6"/>
      <c r="X24" s="6"/>
    </row>
    <row r="25" spans="1:24" x14ac:dyDescent="0.25">
      <c r="A25" s="8" t="s">
        <v>76</v>
      </c>
      <c r="B25" s="8" t="s">
        <v>17</v>
      </c>
      <c r="C25" s="61" t="s">
        <v>103</v>
      </c>
      <c r="D25" s="61" t="s">
        <v>78</v>
      </c>
      <c r="E25" s="61" t="s">
        <v>79</v>
      </c>
      <c r="F25" s="61">
        <v>0.15</v>
      </c>
      <c r="G25" s="61">
        <v>0.5</v>
      </c>
      <c r="H25" s="61" t="s">
        <v>80</v>
      </c>
      <c r="I25" s="61"/>
      <c r="J25" s="61"/>
      <c r="K25" s="61"/>
      <c r="L25" s="61"/>
      <c r="M25" s="61"/>
      <c r="N25" s="61" t="s">
        <v>89</v>
      </c>
      <c r="O25" s="61">
        <v>20</v>
      </c>
      <c r="P25" s="61">
        <v>5</v>
      </c>
      <c r="Q25" s="61"/>
      <c r="R25" s="6"/>
      <c r="S25" s="6"/>
      <c r="T25" s="6"/>
      <c r="U25" s="96">
        <v>0.01</v>
      </c>
      <c r="V25" s="30" t="s">
        <v>0</v>
      </c>
      <c r="W25" s="6"/>
      <c r="X25" s="6"/>
    </row>
    <row r="26" spans="1:24" x14ac:dyDescent="0.25">
      <c r="A26" s="8" t="s">
        <v>81</v>
      </c>
      <c r="B26" s="8" t="s">
        <v>17</v>
      </c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 t="s">
        <v>82</v>
      </c>
      <c r="O26" s="61">
        <v>1</v>
      </c>
      <c r="P26" s="61">
        <v>5</v>
      </c>
      <c r="Q26" s="61"/>
      <c r="R26" s="6"/>
      <c r="S26" s="6"/>
      <c r="T26" s="6"/>
      <c r="U26" s="91">
        <v>0.5</v>
      </c>
      <c r="V26" s="30" t="s">
        <v>3</v>
      </c>
      <c r="W26" s="6"/>
      <c r="X26" s="6"/>
    </row>
    <row r="27" spans="1:24" x14ac:dyDescent="0.25">
      <c r="A27" s="8" t="s">
        <v>83</v>
      </c>
      <c r="B27" s="8" t="s">
        <v>123</v>
      </c>
      <c r="C27" s="61">
        <v>7</v>
      </c>
      <c r="D27" s="61">
        <v>14</v>
      </c>
      <c r="E27" s="61">
        <v>200</v>
      </c>
      <c r="F27" s="61">
        <v>50</v>
      </c>
      <c r="G27" s="61"/>
      <c r="H27" s="61">
        <v>1000</v>
      </c>
      <c r="I27" s="61"/>
      <c r="J27" s="61"/>
      <c r="K27" s="61"/>
      <c r="L27" s="61"/>
      <c r="M27" s="61"/>
      <c r="N27" s="61">
        <v>100</v>
      </c>
      <c r="O27" s="61">
        <v>1000</v>
      </c>
      <c r="P27" s="61" t="s">
        <v>122</v>
      </c>
      <c r="Q27" s="61"/>
      <c r="R27" s="6"/>
      <c r="S27" s="6"/>
      <c r="T27" s="6"/>
      <c r="U27" s="96">
        <v>7</v>
      </c>
      <c r="V27" s="30" t="s">
        <v>0</v>
      </c>
      <c r="W27" s="6"/>
      <c r="X27" s="6"/>
    </row>
    <row r="28" spans="1:24" ht="15" customHeight="1" x14ac:dyDescent="0.25">
      <c r="A28" s="8" t="s">
        <v>86</v>
      </c>
      <c r="B28" s="8" t="s">
        <v>17</v>
      </c>
      <c r="C28" s="104" t="s">
        <v>87</v>
      </c>
      <c r="D28" s="104"/>
      <c r="E28" s="104"/>
      <c r="F28" s="61">
        <v>0.1</v>
      </c>
      <c r="G28" s="61">
        <v>0.3</v>
      </c>
      <c r="H28" s="61">
        <v>1</v>
      </c>
      <c r="I28" s="61" t="s">
        <v>88</v>
      </c>
      <c r="J28" s="61">
        <v>0.1</v>
      </c>
      <c r="K28" s="61">
        <v>0.2</v>
      </c>
      <c r="L28" s="61">
        <v>0.3</v>
      </c>
      <c r="M28" s="61">
        <v>10</v>
      </c>
      <c r="N28" s="61" t="s">
        <v>89</v>
      </c>
      <c r="O28" s="61">
        <v>20</v>
      </c>
      <c r="P28" s="61" t="s">
        <v>90</v>
      </c>
      <c r="Q28" s="61"/>
      <c r="R28" s="6"/>
      <c r="S28" s="6"/>
      <c r="T28" s="6"/>
      <c r="U28" s="96">
        <v>0.1</v>
      </c>
      <c r="V28" s="30" t="s">
        <v>1</v>
      </c>
      <c r="W28" s="9"/>
      <c r="X28" s="6"/>
    </row>
    <row r="29" spans="1:24" x14ac:dyDescent="0.25">
      <c r="A29" s="8" t="s">
        <v>91</v>
      </c>
      <c r="B29" s="8" t="s">
        <v>17</v>
      </c>
      <c r="C29" s="61">
        <v>0.18</v>
      </c>
      <c r="D29" s="61">
        <v>0.37</v>
      </c>
      <c r="E29" s="61">
        <v>1.3</v>
      </c>
      <c r="F29" s="61">
        <v>0.05</v>
      </c>
      <c r="G29" s="61">
        <v>0.15</v>
      </c>
      <c r="H29" s="61">
        <v>1</v>
      </c>
      <c r="I29" s="61" t="s">
        <v>88</v>
      </c>
      <c r="J29" s="61">
        <v>0.05</v>
      </c>
      <c r="K29" s="61">
        <v>0.1</v>
      </c>
      <c r="L29" s="61">
        <v>0.2</v>
      </c>
      <c r="M29" s="61">
        <v>10</v>
      </c>
      <c r="N29" s="61" t="s">
        <v>92</v>
      </c>
      <c r="O29" s="61">
        <v>10</v>
      </c>
      <c r="P29" s="61">
        <v>10</v>
      </c>
      <c r="Q29" s="61"/>
      <c r="R29" s="6"/>
      <c r="S29" s="6"/>
      <c r="T29" s="6"/>
      <c r="U29" s="96">
        <v>0.02</v>
      </c>
      <c r="V29" s="30" t="s">
        <v>3</v>
      </c>
      <c r="W29" s="9"/>
      <c r="X29" s="6"/>
    </row>
    <row r="30" spans="1:24" x14ac:dyDescent="0.25">
      <c r="N30" s="69"/>
      <c r="O30" s="69"/>
    </row>
    <row r="31" spans="1:24" x14ac:dyDescent="0.25">
      <c r="N31" s="70"/>
      <c r="O31" s="70"/>
    </row>
    <row r="32" spans="1:24" x14ac:dyDescent="0.25">
      <c r="N32" s="70"/>
      <c r="O32" s="70"/>
    </row>
    <row r="33" spans="14:15" x14ac:dyDescent="0.25">
      <c r="N33" s="70"/>
      <c r="O33" s="70"/>
    </row>
    <row r="34" spans="14:15" x14ac:dyDescent="0.25">
      <c r="N34" s="70"/>
      <c r="O34" s="70"/>
    </row>
    <row r="35" spans="14:15" x14ac:dyDescent="0.25">
      <c r="N35" s="70"/>
      <c r="O35" s="70"/>
    </row>
    <row r="36" spans="14:15" x14ac:dyDescent="0.25">
      <c r="N36" s="70"/>
      <c r="O36" s="70"/>
    </row>
    <row r="37" spans="14:15" x14ac:dyDescent="0.25">
      <c r="N37" s="70"/>
      <c r="O37" s="70"/>
    </row>
    <row r="38" spans="14:15" x14ac:dyDescent="0.25">
      <c r="N38" s="70"/>
      <c r="O38" s="70"/>
    </row>
    <row r="39" spans="14:15" x14ac:dyDescent="0.25">
      <c r="N39" s="70"/>
      <c r="O39" s="70"/>
    </row>
    <row r="40" spans="14:15" x14ac:dyDescent="0.25">
      <c r="N40" s="70"/>
      <c r="O40" s="70"/>
    </row>
    <row r="41" spans="14:15" x14ac:dyDescent="0.25">
      <c r="N41" s="70"/>
      <c r="O41" s="70"/>
    </row>
    <row r="42" spans="14:15" x14ac:dyDescent="0.25">
      <c r="N42" s="70"/>
      <c r="O42" s="70"/>
    </row>
    <row r="43" spans="14:15" x14ac:dyDescent="0.25">
      <c r="N43" s="70"/>
      <c r="O43" s="70"/>
    </row>
    <row r="44" spans="14:15" x14ac:dyDescent="0.25">
      <c r="N44" s="70"/>
      <c r="O44" s="70"/>
    </row>
    <row r="45" spans="14:15" x14ac:dyDescent="0.25">
      <c r="N45" s="70"/>
      <c r="O45" s="70"/>
    </row>
    <row r="46" spans="14:15" x14ac:dyDescent="0.25">
      <c r="N46" s="70"/>
      <c r="O46" s="70"/>
    </row>
    <row r="47" spans="14:15" x14ac:dyDescent="0.25">
      <c r="N47" s="70"/>
      <c r="O47" s="70"/>
    </row>
    <row r="48" spans="14:15" x14ac:dyDescent="0.25">
      <c r="N48" s="70"/>
      <c r="O48" s="70"/>
    </row>
    <row r="49" spans="14:15" x14ac:dyDescent="0.25">
      <c r="N49" s="70"/>
      <c r="O49" s="70"/>
    </row>
    <row r="50" spans="14:15" x14ac:dyDescent="0.25">
      <c r="N50" s="70"/>
      <c r="O50" s="70"/>
    </row>
    <row r="51" spans="14:15" x14ac:dyDescent="0.25">
      <c r="N51" s="70"/>
      <c r="O51" s="70"/>
    </row>
    <row r="52" spans="14:15" x14ac:dyDescent="0.25">
      <c r="N52" s="70"/>
      <c r="O52" s="70"/>
    </row>
    <row r="53" spans="14:15" x14ac:dyDescent="0.25">
      <c r="N53" s="70"/>
      <c r="O53" s="70"/>
    </row>
    <row r="54" spans="14:15" x14ac:dyDescent="0.25">
      <c r="N54" s="70"/>
      <c r="O54" s="70"/>
    </row>
    <row r="55" spans="14:15" x14ac:dyDescent="0.25">
      <c r="N55" s="70"/>
      <c r="O55" s="70"/>
    </row>
    <row r="56" spans="14:15" x14ac:dyDescent="0.25">
      <c r="N56" s="70"/>
      <c r="O56" s="70"/>
    </row>
    <row r="57" spans="14:15" x14ac:dyDescent="0.25">
      <c r="N57" s="70"/>
      <c r="O57" s="70"/>
    </row>
    <row r="58" spans="14:15" x14ac:dyDescent="0.25">
      <c r="N58" s="70"/>
      <c r="O58" s="70"/>
    </row>
    <row r="59" spans="14:15" x14ac:dyDescent="0.25">
      <c r="N59" s="70"/>
      <c r="O59" s="70"/>
    </row>
    <row r="60" spans="14:15" x14ac:dyDescent="0.25">
      <c r="N60" s="70"/>
      <c r="O60" s="70"/>
    </row>
    <row r="61" spans="14:15" x14ac:dyDescent="0.25">
      <c r="N61" s="70"/>
      <c r="O61" s="70"/>
    </row>
    <row r="62" spans="14:15" x14ac:dyDescent="0.25">
      <c r="N62" s="70"/>
      <c r="O62" s="70"/>
    </row>
    <row r="63" spans="14:15" x14ac:dyDescent="0.25">
      <c r="N63" s="42"/>
      <c r="O63" s="42"/>
    </row>
    <row r="64" spans="14:15" x14ac:dyDescent="0.25">
      <c r="N64" s="9"/>
      <c r="O64" s="9"/>
    </row>
    <row r="65" spans="14:15" x14ac:dyDescent="0.25">
      <c r="N65" s="9"/>
      <c r="O65" s="9"/>
    </row>
    <row r="66" spans="14:15" x14ac:dyDescent="0.25">
      <c r="N66" s="9"/>
      <c r="O66" s="9"/>
    </row>
    <row r="67" spans="14:15" x14ac:dyDescent="0.25">
      <c r="N67" s="9"/>
      <c r="O67" s="9"/>
    </row>
    <row r="68" spans="14:15" x14ac:dyDescent="0.25">
      <c r="N68" s="9"/>
      <c r="O68" s="9"/>
    </row>
    <row r="69" spans="14:15" x14ac:dyDescent="0.25">
      <c r="N69" s="9"/>
      <c r="O69" s="9"/>
    </row>
    <row r="70" spans="14:15" x14ac:dyDescent="0.25">
      <c r="N70" s="9"/>
      <c r="O70" s="9"/>
    </row>
    <row r="71" spans="14:15" x14ac:dyDescent="0.25">
      <c r="N71" s="9"/>
      <c r="O71" s="9"/>
    </row>
    <row r="72" spans="14:15" x14ac:dyDescent="0.25">
      <c r="N72" s="9"/>
      <c r="O72" s="9"/>
    </row>
    <row r="73" spans="14:15" x14ac:dyDescent="0.25">
      <c r="N73" s="9"/>
      <c r="O73" s="9"/>
    </row>
    <row r="74" spans="14:15" x14ac:dyDescent="0.25">
      <c r="N74" s="9"/>
      <c r="O74" s="9"/>
    </row>
    <row r="75" spans="14:15" x14ac:dyDescent="0.25">
      <c r="N75" s="9"/>
      <c r="O75" s="9"/>
    </row>
    <row r="76" spans="14:15" x14ac:dyDescent="0.25">
      <c r="N76" s="9"/>
      <c r="O76" s="9"/>
    </row>
    <row r="77" spans="14:15" x14ac:dyDescent="0.25">
      <c r="N77" s="71"/>
      <c r="O77" s="71"/>
    </row>
    <row r="78" spans="14:15" x14ac:dyDescent="0.25">
      <c r="N78" s="70"/>
      <c r="O78" s="70"/>
    </row>
    <row r="79" spans="14:15" x14ac:dyDescent="0.25">
      <c r="N79" s="70"/>
      <c r="O79" s="70"/>
    </row>
    <row r="80" spans="14:15" x14ac:dyDescent="0.25">
      <c r="N80" s="70"/>
      <c r="O80" s="70"/>
    </row>
    <row r="81" spans="14:15" x14ac:dyDescent="0.25">
      <c r="N81" s="70"/>
      <c r="O81" s="70"/>
    </row>
    <row r="82" spans="14:15" x14ac:dyDescent="0.25">
      <c r="N82" s="70"/>
      <c r="O82" s="70"/>
    </row>
    <row r="83" spans="14:15" x14ac:dyDescent="0.25">
      <c r="N83" s="70"/>
      <c r="O83" s="70"/>
    </row>
    <row r="84" spans="14:15" x14ac:dyDescent="0.25">
      <c r="N84" s="70"/>
      <c r="O84" s="70"/>
    </row>
    <row r="85" spans="14:15" x14ac:dyDescent="0.25">
      <c r="N85" s="70"/>
      <c r="O85" s="70"/>
    </row>
    <row r="86" spans="14:15" x14ac:dyDescent="0.25">
      <c r="N86" s="70"/>
      <c r="O86" s="70"/>
    </row>
    <row r="87" spans="14:15" x14ac:dyDescent="0.25">
      <c r="N87" s="70"/>
      <c r="O87" s="70"/>
    </row>
    <row r="88" spans="14:15" x14ac:dyDescent="0.25">
      <c r="N88" s="70"/>
      <c r="O88" s="70"/>
    </row>
    <row r="89" spans="14:15" x14ac:dyDescent="0.25">
      <c r="N89" s="70"/>
      <c r="O89" s="70"/>
    </row>
    <row r="90" spans="14:15" x14ac:dyDescent="0.25">
      <c r="N90" s="70"/>
      <c r="O90" s="70"/>
    </row>
    <row r="91" spans="14:15" x14ac:dyDescent="0.25">
      <c r="N91" s="70"/>
      <c r="O91" s="70"/>
    </row>
    <row r="92" spans="14:15" x14ac:dyDescent="0.25">
      <c r="N92" s="70"/>
      <c r="O92" s="70"/>
    </row>
    <row r="93" spans="14:15" x14ac:dyDescent="0.25">
      <c r="N93" s="70"/>
      <c r="O93" s="70"/>
    </row>
    <row r="94" spans="14:15" x14ac:dyDescent="0.25">
      <c r="N94" s="70"/>
      <c r="O94" s="70"/>
    </row>
    <row r="95" spans="14:15" x14ac:dyDescent="0.25">
      <c r="N95" s="70"/>
      <c r="O95" s="70"/>
    </row>
    <row r="96" spans="14:15" x14ac:dyDescent="0.25">
      <c r="N96" s="70"/>
      <c r="O96" s="70"/>
    </row>
    <row r="97" spans="14:15" x14ac:dyDescent="0.25">
      <c r="N97" s="70"/>
      <c r="O97" s="70"/>
    </row>
    <row r="98" spans="14:15" x14ac:dyDescent="0.25">
      <c r="N98" s="70"/>
      <c r="O98" s="70"/>
    </row>
    <row r="99" spans="14:15" x14ac:dyDescent="0.25">
      <c r="N99" s="70"/>
      <c r="O99" s="70"/>
    </row>
    <row r="100" spans="14:15" x14ac:dyDescent="0.25">
      <c r="N100" s="70"/>
      <c r="O100" s="70"/>
    </row>
    <row r="101" spans="14:15" x14ac:dyDescent="0.25">
      <c r="N101" s="70"/>
      <c r="O101" s="70"/>
    </row>
    <row r="102" spans="14:15" x14ac:dyDescent="0.25">
      <c r="N102" s="70"/>
      <c r="O102" s="70"/>
    </row>
    <row r="103" spans="14:15" x14ac:dyDescent="0.25">
      <c r="N103" s="70"/>
      <c r="O103" s="70"/>
    </row>
    <row r="104" spans="14:15" x14ac:dyDescent="0.25">
      <c r="N104" s="70"/>
      <c r="O104" s="70"/>
    </row>
  </sheetData>
  <sheetProtection password="A6E3" sheet="1" objects="1" scenarios="1" selectLockedCells="1" selectUnlockedCells="1"/>
  <mergeCells count="8">
    <mergeCell ref="C28:E28"/>
    <mergeCell ref="V1:W2"/>
    <mergeCell ref="C1:E1"/>
    <mergeCell ref="F1:I1"/>
    <mergeCell ref="J1:M1"/>
    <mergeCell ref="C14:E14"/>
    <mergeCell ref="R1:T1"/>
    <mergeCell ref="N1:O1"/>
  </mergeCells>
  <conditionalFormatting sqref="W3:W10 W12:W29">
    <cfRule type="containsText" dxfId="12" priority="2" operator="containsText" text="non-compliant">
      <formula>NOT(ISERROR(SEARCH("non-compliant",W3)))</formula>
    </cfRule>
  </conditionalFormatting>
  <conditionalFormatting sqref="W11">
    <cfRule type="containsText" dxfId="11" priority="1" operator="containsText" text="non-compliant">
      <formula>NOT(ISERROR(SEARCH("non-compliant",W11)))</formula>
    </cfRule>
  </conditionalFormatting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104"/>
  <sheetViews>
    <sheetView topLeftCell="G16" workbookViewId="0">
      <selection activeCell="R6" sqref="R6"/>
    </sheetView>
  </sheetViews>
  <sheetFormatPr defaultRowHeight="15" x14ac:dyDescent="0.25"/>
  <cols>
    <col min="1" max="1" width="24.42578125" style="13" customWidth="1"/>
    <col min="2" max="2" width="13.42578125" style="13" customWidth="1"/>
    <col min="3" max="13" width="8.7109375" style="23" customWidth="1"/>
    <col min="14" max="15" width="8.7109375" style="72" customWidth="1"/>
    <col min="16" max="17" width="8.7109375" style="23" customWidth="1"/>
    <col min="18" max="18" width="9.140625" style="14"/>
    <col min="22" max="22" width="17.85546875" customWidth="1"/>
    <col min="23" max="24" width="9.7109375" bestFit="1" customWidth="1"/>
  </cols>
  <sheetData>
    <row r="1" spans="1:24" ht="22.5" customHeight="1" x14ac:dyDescent="0.25">
      <c r="A1" s="47" t="s">
        <v>107</v>
      </c>
      <c r="B1" s="48"/>
      <c r="C1" s="108" t="s">
        <v>0</v>
      </c>
      <c r="D1" s="108"/>
      <c r="E1" s="108"/>
      <c r="F1" s="108" t="s">
        <v>1</v>
      </c>
      <c r="G1" s="108"/>
      <c r="H1" s="108"/>
      <c r="I1" s="108"/>
      <c r="J1" s="108" t="s">
        <v>2</v>
      </c>
      <c r="K1" s="108"/>
      <c r="L1" s="108"/>
      <c r="M1" s="108"/>
      <c r="N1" s="109" t="s">
        <v>3</v>
      </c>
      <c r="O1" s="110"/>
      <c r="P1" s="60" t="s">
        <v>4</v>
      </c>
      <c r="Q1" s="60" t="s">
        <v>5</v>
      </c>
      <c r="R1" s="99" t="s">
        <v>119</v>
      </c>
      <c r="S1" s="100"/>
      <c r="T1" s="101"/>
      <c r="U1" s="3" t="s">
        <v>6</v>
      </c>
      <c r="V1" s="111" t="s">
        <v>98</v>
      </c>
      <c r="W1" s="112"/>
      <c r="X1" s="6"/>
    </row>
    <row r="2" spans="1:24" ht="28.5" customHeight="1" x14ac:dyDescent="0.25">
      <c r="A2" s="8" t="s">
        <v>8</v>
      </c>
      <c r="B2" s="8" t="s">
        <v>9</v>
      </c>
      <c r="C2" s="63" t="s">
        <v>10</v>
      </c>
      <c r="D2" s="63" t="s">
        <v>11</v>
      </c>
      <c r="E2" s="63" t="s">
        <v>12</v>
      </c>
      <c r="F2" s="63" t="s">
        <v>10</v>
      </c>
      <c r="G2" s="63" t="s">
        <v>13</v>
      </c>
      <c r="H2" s="63" t="s">
        <v>14</v>
      </c>
      <c r="I2" s="63" t="s">
        <v>15</v>
      </c>
      <c r="J2" s="63">
        <v>1</v>
      </c>
      <c r="K2" s="63">
        <v>2</v>
      </c>
      <c r="L2" s="63">
        <v>3</v>
      </c>
      <c r="M2" s="63">
        <v>4</v>
      </c>
      <c r="N2" s="63" t="s">
        <v>10</v>
      </c>
      <c r="O2" s="63" t="s">
        <v>120</v>
      </c>
      <c r="P2" s="60" t="s">
        <v>10</v>
      </c>
      <c r="Q2" s="63" t="s">
        <v>10</v>
      </c>
      <c r="R2" s="35"/>
      <c r="S2" s="6"/>
      <c r="T2" s="6"/>
      <c r="U2" s="5"/>
      <c r="V2" s="113"/>
      <c r="W2" s="114"/>
      <c r="X2" s="6"/>
    </row>
    <row r="3" spans="1:24" x14ac:dyDescent="0.25">
      <c r="A3" s="49" t="s">
        <v>16</v>
      </c>
      <c r="B3" s="49" t="s">
        <v>17</v>
      </c>
      <c r="C3" s="61"/>
      <c r="D3" s="61"/>
      <c r="E3" s="61"/>
      <c r="F3" s="61">
        <v>32</v>
      </c>
      <c r="G3" s="61">
        <v>80</v>
      </c>
      <c r="H3" s="61" t="s">
        <v>18</v>
      </c>
      <c r="I3" s="61"/>
      <c r="J3" s="61"/>
      <c r="K3" s="61"/>
      <c r="L3" s="61"/>
      <c r="M3" s="61"/>
      <c r="N3" s="61"/>
      <c r="O3" s="61"/>
      <c r="P3" s="61" t="s">
        <v>19</v>
      </c>
      <c r="Q3" s="61"/>
      <c r="R3" s="35"/>
      <c r="S3" s="6"/>
      <c r="T3" s="6"/>
      <c r="U3" s="92">
        <v>32</v>
      </c>
      <c r="V3" s="6" t="s">
        <v>1</v>
      </c>
      <c r="W3" s="9"/>
      <c r="X3" s="6"/>
    </row>
    <row r="4" spans="1:24" x14ac:dyDescent="0.25">
      <c r="A4" s="49" t="s">
        <v>20</v>
      </c>
      <c r="B4" s="49" t="s">
        <v>17</v>
      </c>
      <c r="C4" s="61"/>
      <c r="D4" s="61"/>
      <c r="E4" s="61"/>
      <c r="F4" s="61">
        <v>100</v>
      </c>
      <c r="G4" s="61">
        <v>200</v>
      </c>
      <c r="H4" s="61">
        <v>600</v>
      </c>
      <c r="I4" s="61" t="s">
        <v>21</v>
      </c>
      <c r="J4" s="61">
        <v>20</v>
      </c>
      <c r="K4" s="61">
        <v>40</v>
      </c>
      <c r="L4" s="61">
        <v>100</v>
      </c>
      <c r="M4" s="61">
        <v>500</v>
      </c>
      <c r="N4" s="61" t="s">
        <v>22</v>
      </c>
      <c r="O4" s="61">
        <v>140</v>
      </c>
      <c r="P4" s="61">
        <v>1500</v>
      </c>
      <c r="Q4" s="61"/>
      <c r="R4" s="35"/>
      <c r="S4" s="6"/>
      <c r="T4" s="6"/>
      <c r="U4" s="92">
        <v>85</v>
      </c>
      <c r="V4" s="6" t="s">
        <v>99</v>
      </c>
      <c r="W4" s="9"/>
      <c r="X4" s="9"/>
    </row>
    <row r="5" spans="1:24" x14ac:dyDescent="0.25">
      <c r="A5" s="49" t="s">
        <v>23</v>
      </c>
      <c r="B5" s="49" t="s">
        <v>17</v>
      </c>
      <c r="C5" s="64"/>
      <c r="D5" s="64"/>
      <c r="E5" s="64"/>
      <c r="F5" s="61">
        <v>450</v>
      </c>
      <c r="G5" s="61">
        <v>1000</v>
      </c>
      <c r="H5" s="61">
        <v>2400</v>
      </c>
      <c r="I5" s="61">
        <v>3400</v>
      </c>
      <c r="J5" s="61">
        <v>100</v>
      </c>
      <c r="K5" s="61">
        <v>200</v>
      </c>
      <c r="L5" s="61">
        <v>450</v>
      </c>
      <c r="M5" s="61">
        <v>1600</v>
      </c>
      <c r="N5" s="61">
        <v>260</v>
      </c>
      <c r="O5" s="61">
        <v>600</v>
      </c>
      <c r="P5" s="61" t="s">
        <v>24</v>
      </c>
      <c r="Q5" s="9"/>
      <c r="R5" s="6"/>
      <c r="S5" s="6"/>
      <c r="T5" s="6"/>
      <c r="U5" s="92">
        <v>355</v>
      </c>
      <c r="V5" s="6" t="s">
        <v>3</v>
      </c>
      <c r="W5" s="9"/>
      <c r="X5" s="9"/>
    </row>
    <row r="6" spans="1:24" x14ac:dyDescent="0.25">
      <c r="A6" s="49" t="s">
        <v>25</v>
      </c>
      <c r="B6" s="49" t="s">
        <v>26</v>
      </c>
      <c r="C6" s="61"/>
      <c r="D6" s="61"/>
      <c r="E6" s="61"/>
      <c r="F6" s="61">
        <v>70</v>
      </c>
      <c r="G6" s="61">
        <v>150</v>
      </c>
      <c r="H6" s="61">
        <v>370</v>
      </c>
      <c r="I6" s="61">
        <v>520</v>
      </c>
      <c r="J6" s="61">
        <v>15</v>
      </c>
      <c r="K6" s="61">
        <v>30</v>
      </c>
      <c r="L6" s="61">
        <v>70</v>
      </c>
      <c r="M6" s="61">
        <v>250</v>
      </c>
      <c r="N6" s="61">
        <v>40</v>
      </c>
      <c r="O6" s="61">
        <v>90</v>
      </c>
      <c r="P6" s="61"/>
      <c r="Q6" s="61"/>
      <c r="R6" s="6"/>
      <c r="S6" s="6"/>
      <c r="T6" s="6"/>
      <c r="U6" s="92">
        <v>55</v>
      </c>
      <c r="V6" s="6" t="s">
        <v>100</v>
      </c>
      <c r="W6" s="9"/>
      <c r="X6" s="9"/>
    </row>
    <row r="7" spans="1:24" x14ac:dyDescent="0.25">
      <c r="A7" s="49" t="s">
        <v>27</v>
      </c>
      <c r="B7" s="49" t="s">
        <v>17</v>
      </c>
      <c r="C7" s="61" t="s">
        <v>28</v>
      </c>
      <c r="D7" s="61">
        <v>1.5</v>
      </c>
      <c r="E7" s="61">
        <v>2.54</v>
      </c>
      <c r="F7" s="61">
        <v>0.7</v>
      </c>
      <c r="G7" s="61">
        <v>1</v>
      </c>
      <c r="H7" s="61">
        <v>1.5</v>
      </c>
      <c r="I7" s="61" t="s">
        <v>29</v>
      </c>
      <c r="J7" s="61"/>
      <c r="K7" s="61"/>
      <c r="L7" s="61"/>
      <c r="M7" s="61"/>
      <c r="N7" s="61" t="s">
        <v>30</v>
      </c>
      <c r="O7" s="61">
        <v>15</v>
      </c>
      <c r="P7" s="61">
        <v>2</v>
      </c>
      <c r="Q7" s="61"/>
      <c r="R7" s="6"/>
      <c r="S7" s="6"/>
      <c r="T7" s="6"/>
      <c r="U7" s="90">
        <v>0.75</v>
      </c>
      <c r="V7" s="6" t="s">
        <v>1</v>
      </c>
      <c r="W7" s="9"/>
      <c r="X7" s="6"/>
    </row>
    <row r="8" spans="1:24" x14ac:dyDescent="0.25">
      <c r="A8" s="49" t="s">
        <v>31</v>
      </c>
      <c r="B8" s="49" t="s">
        <v>17</v>
      </c>
      <c r="C8" s="61"/>
      <c r="D8" s="61"/>
      <c r="E8" s="61"/>
      <c r="F8" s="61" t="s">
        <v>32</v>
      </c>
      <c r="G8" s="61">
        <v>50</v>
      </c>
      <c r="H8" s="61">
        <v>100</v>
      </c>
      <c r="I8" s="61" t="s">
        <v>33</v>
      </c>
      <c r="J8" s="61"/>
      <c r="K8" s="61"/>
      <c r="L8" s="61"/>
      <c r="M8" s="61"/>
      <c r="N8" s="61"/>
      <c r="O8" s="61"/>
      <c r="P8" s="61"/>
      <c r="Q8" s="61"/>
      <c r="R8" s="6"/>
      <c r="S8" s="6"/>
      <c r="T8" s="6"/>
      <c r="U8" s="92">
        <v>50</v>
      </c>
      <c r="V8" s="6" t="s">
        <v>1</v>
      </c>
      <c r="W8" s="9"/>
      <c r="X8" s="6"/>
    </row>
    <row r="9" spans="1:24" x14ac:dyDescent="0.25">
      <c r="A9" s="49" t="s">
        <v>34</v>
      </c>
      <c r="B9" s="49" t="s">
        <v>17</v>
      </c>
      <c r="C9" s="61"/>
      <c r="D9" s="61"/>
      <c r="E9" s="61"/>
      <c r="F9" s="61">
        <v>30</v>
      </c>
      <c r="G9" s="61">
        <v>50</v>
      </c>
      <c r="H9" s="61">
        <v>70</v>
      </c>
      <c r="I9" s="61" t="s">
        <v>35</v>
      </c>
      <c r="J9" s="61"/>
      <c r="K9" s="61"/>
      <c r="L9" s="61"/>
      <c r="M9" s="61"/>
      <c r="N9" s="61"/>
      <c r="O9" s="61"/>
      <c r="P9" s="61">
        <v>500</v>
      </c>
      <c r="Q9" s="61"/>
      <c r="R9" s="6"/>
      <c r="S9" s="6"/>
      <c r="T9" s="6"/>
      <c r="U9" s="92">
        <v>30</v>
      </c>
      <c r="V9" s="6" t="s">
        <v>1</v>
      </c>
      <c r="W9" s="9"/>
      <c r="X9" s="6"/>
    </row>
    <row r="10" spans="1:24" x14ac:dyDescent="0.25">
      <c r="A10" s="49" t="s">
        <v>36</v>
      </c>
      <c r="B10" s="49" t="s">
        <v>17</v>
      </c>
      <c r="C10" s="61"/>
      <c r="D10" s="61"/>
      <c r="E10" s="61"/>
      <c r="F10" s="61">
        <v>100</v>
      </c>
      <c r="G10" s="61">
        <v>200</v>
      </c>
      <c r="H10" s="61">
        <v>400</v>
      </c>
      <c r="I10" s="61" t="s">
        <v>37</v>
      </c>
      <c r="J10" s="61"/>
      <c r="K10" s="61"/>
      <c r="L10" s="61"/>
      <c r="M10" s="61"/>
      <c r="N10" s="61" t="s">
        <v>38</v>
      </c>
      <c r="O10" s="61">
        <v>115</v>
      </c>
      <c r="P10" s="61" t="s">
        <v>39</v>
      </c>
      <c r="Q10" s="61"/>
      <c r="R10" s="6"/>
      <c r="S10" s="6"/>
      <c r="T10" s="6"/>
      <c r="U10" s="92">
        <v>70</v>
      </c>
      <c r="V10" s="6" t="s">
        <v>3</v>
      </c>
      <c r="W10" s="9"/>
      <c r="X10" s="6"/>
    </row>
    <row r="11" spans="1:24" x14ac:dyDescent="0.25">
      <c r="A11" s="49" t="s">
        <v>40</v>
      </c>
      <c r="B11" s="49" t="s">
        <v>17</v>
      </c>
      <c r="C11" s="61" t="s">
        <v>41</v>
      </c>
      <c r="D11" s="61">
        <v>1.4999999999999999E-2</v>
      </c>
      <c r="E11" s="61">
        <v>0.1</v>
      </c>
      <c r="F11" s="61">
        <v>1</v>
      </c>
      <c r="G11" s="61">
        <v>2</v>
      </c>
      <c r="H11" s="61">
        <v>10</v>
      </c>
      <c r="I11" s="61" t="s">
        <v>42</v>
      </c>
      <c r="J11" s="61"/>
      <c r="K11" s="61"/>
      <c r="L11" s="61"/>
      <c r="M11" s="61"/>
      <c r="N11" s="61"/>
      <c r="O11" s="61"/>
      <c r="P11" s="61"/>
      <c r="Q11" s="61"/>
      <c r="R11" s="6"/>
      <c r="S11" s="6"/>
      <c r="T11" s="6"/>
      <c r="U11" s="93">
        <v>0.05</v>
      </c>
      <c r="V11" s="6" t="s">
        <v>0</v>
      </c>
      <c r="W11" s="9"/>
      <c r="X11" s="6"/>
    </row>
    <row r="12" spans="1:24" x14ac:dyDescent="0.25">
      <c r="A12" s="49" t="s">
        <v>43</v>
      </c>
      <c r="B12" s="49" t="s">
        <v>17</v>
      </c>
      <c r="C12" s="61"/>
      <c r="D12" s="61"/>
      <c r="E12" s="61"/>
      <c r="F12" s="61">
        <v>6</v>
      </c>
      <c r="G12" s="61">
        <v>10</v>
      </c>
      <c r="H12" s="61">
        <v>20</v>
      </c>
      <c r="I12" s="61" t="s">
        <v>44</v>
      </c>
      <c r="J12" s="61"/>
      <c r="K12" s="61"/>
      <c r="L12" s="61"/>
      <c r="M12" s="61"/>
      <c r="N12" s="61"/>
      <c r="O12" s="61"/>
      <c r="P12" s="61" t="s">
        <v>45</v>
      </c>
      <c r="Q12" s="61"/>
      <c r="R12" s="6"/>
      <c r="S12" s="6"/>
      <c r="T12" s="6"/>
      <c r="U12" s="92">
        <v>3.25</v>
      </c>
      <c r="V12" s="6" t="s">
        <v>1</v>
      </c>
      <c r="W12" s="9"/>
      <c r="X12" s="6"/>
    </row>
    <row r="13" spans="1:24" x14ac:dyDescent="0.25">
      <c r="A13" s="49" t="s">
        <v>46</v>
      </c>
      <c r="B13" s="49" t="s">
        <v>17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6"/>
      <c r="S13" s="6"/>
      <c r="T13" s="6"/>
      <c r="U13" s="94">
        <v>0.25</v>
      </c>
      <c r="V13" s="6"/>
      <c r="W13" s="9"/>
      <c r="X13" s="6"/>
    </row>
    <row r="14" spans="1:24" ht="15" customHeight="1" x14ac:dyDescent="0.25">
      <c r="A14" s="49" t="s">
        <v>47</v>
      </c>
      <c r="B14" s="49"/>
      <c r="C14" s="104" t="s">
        <v>48</v>
      </c>
      <c r="D14" s="104"/>
      <c r="E14" s="104"/>
      <c r="F14" s="66" t="s">
        <v>49</v>
      </c>
      <c r="G14" s="66"/>
      <c r="H14" s="66"/>
      <c r="I14" s="66"/>
      <c r="J14" s="67" t="s">
        <v>50</v>
      </c>
      <c r="K14" s="67" t="s">
        <v>51</v>
      </c>
      <c r="L14" s="67" t="s">
        <v>51</v>
      </c>
      <c r="M14" s="67" t="s">
        <v>52</v>
      </c>
      <c r="N14" s="67" t="s">
        <v>53</v>
      </c>
      <c r="O14" s="67"/>
      <c r="P14" s="62"/>
      <c r="Q14" s="67" t="s">
        <v>54</v>
      </c>
      <c r="R14" s="6"/>
      <c r="S14" s="6"/>
      <c r="T14" s="6"/>
      <c r="U14" s="94" t="s">
        <v>93</v>
      </c>
      <c r="V14" s="7" t="s">
        <v>3</v>
      </c>
      <c r="W14" s="9"/>
      <c r="X14" s="9"/>
    </row>
    <row r="15" spans="1:24" x14ac:dyDescent="0.25">
      <c r="A15" s="49" t="s">
        <v>55</v>
      </c>
      <c r="B15" s="49" t="s">
        <v>17</v>
      </c>
      <c r="C15" s="61" t="s">
        <v>56</v>
      </c>
      <c r="D15" s="61">
        <v>2.5000000000000001E-2</v>
      </c>
      <c r="E15" s="61" t="s">
        <v>57</v>
      </c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"/>
      <c r="S15" s="6"/>
      <c r="T15" s="6"/>
      <c r="U15" s="95">
        <v>2.5000000000000001E-2</v>
      </c>
      <c r="V15" s="6" t="s">
        <v>0</v>
      </c>
      <c r="W15" s="9"/>
      <c r="X15" s="6"/>
    </row>
    <row r="16" spans="1:24" ht="34.5" x14ac:dyDescent="0.25">
      <c r="A16" s="49" t="s">
        <v>58</v>
      </c>
      <c r="B16" s="49" t="s">
        <v>17</v>
      </c>
      <c r="C16" s="61"/>
      <c r="D16" s="61"/>
      <c r="E16" s="61"/>
      <c r="F16" s="61">
        <v>200</v>
      </c>
      <c r="G16" s="61"/>
      <c r="H16" s="61">
        <v>400</v>
      </c>
      <c r="I16" s="61"/>
      <c r="J16" s="61">
        <v>30</v>
      </c>
      <c r="K16" s="61">
        <v>80</v>
      </c>
      <c r="L16" s="61">
        <v>200</v>
      </c>
      <c r="M16" s="61">
        <v>500</v>
      </c>
      <c r="N16" s="61"/>
      <c r="O16" s="61"/>
      <c r="P16" s="61" t="s">
        <v>24</v>
      </c>
      <c r="Q16" s="61"/>
      <c r="R16" s="6"/>
      <c r="S16" s="6"/>
      <c r="T16" s="6"/>
      <c r="U16" s="92">
        <v>30</v>
      </c>
      <c r="V16" s="46" t="s">
        <v>101</v>
      </c>
      <c r="W16" s="9"/>
      <c r="X16" s="6"/>
    </row>
    <row r="17" spans="1:24" x14ac:dyDescent="0.25">
      <c r="A17" s="49" t="s">
        <v>59</v>
      </c>
      <c r="B17" s="49" t="s">
        <v>17</v>
      </c>
      <c r="C17" s="61"/>
      <c r="D17" s="61"/>
      <c r="E17" s="61"/>
      <c r="F17" s="61"/>
      <c r="G17" s="61"/>
      <c r="H17" s="61"/>
      <c r="I17" s="61"/>
      <c r="J17" s="61">
        <v>50</v>
      </c>
      <c r="K17" s="61">
        <v>120</v>
      </c>
      <c r="L17" s="61">
        <v>300</v>
      </c>
      <c r="M17" s="61">
        <v>1200</v>
      </c>
      <c r="N17" s="61"/>
      <c r="O17" s="61"/>
      <c r="P17" s="61"/>
      <c r="Q17" s="61"/>
      <c r="R17" s="6"/>
      <c r="S17" s="6"/>
      <c r="T17" s="6"/>
      <c r="U17" s="92">
        <v>120</v>
      </c>
      <c r="V17" s="6" t="s">
        <v>2</v>
      </c>
      <c r="W17" s="9"/>
      <c r="X17" s="6"/>
    </row>
    <row r="18" spans="1:24" x14ac:dyDescent="0.25">
      <c r="A18" s="8" t="s">
        <v>60</v>
      </c>
      <c r="B18" s="50"/>
      <c r="C18" s="61"/>
      <c r="D18" s="61"/>
      <c r="E18" s="61"/>
      <c r="F18" s="61">
        <v>5</v>
      </c>
      <c r="G18" s="61">
        <v>10</v>
      </c>
      <c r="H18" s="61">
        <v>20</v>
      </c>
      <c r="I18" s="61" t="s">
        <v>44</v>
      </c>
      <c r="J18" s="61"/>
      <c r="K18" s="61"/>
      <c r="L18" s="61"/>
      <c r="M18" s="61"/>
      <c r="N18" s="61"/>
      <c r="O18" s="61"/>
      <c r="P18" s="61"/>
      <c r="Q18" s="61"/>
      <c r="R18" s="6"/>
      <c r="S18" s="6"/>
      <c r="T18" s="6"/>
      <c r="U18" s="96">
        <v>5</v>
      </c>
      <c r="V18" s="30" t="s">
        <v>1</v>
      </c>
      <c r="W18" s="6"/>
      <c r="X18" s="6"/>
    </row>
    <row r="19" spans="1:24" x14ac:dyDescent="0.25">
      <c r="A19" s="8" t="s">
        <v>61</v>
      </c>
      <c r="B19" s="8" t="s">
        <v>17</v>
      </c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6"/>
      <c r="S19" s="6"/>
      <c r="T19" s="6"/>
      <c r="U19" s="96">
        <v>9</v>
      </c>
      <c r="V19" s="30" t="s">
        <v>0</v>
      </c>
      <c r="W19" s="6"/>
      <c r="X19" s="6"/>
    </row>
    <row r="20" spans="1:24" x14ac:dyDescent="0.25">
      <c r="A20" s="8" t="s">
        <v>63</v>
      </c>
      <c r="B20" s="8" t="s">
        <v>64</v>
      </c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 t="s">
        <v>30</v>
      </c>
      <c r="O20" s="61">
        <v>8</v>
      </c>
      <c r="P20" s="61"/>
      <c r="Q20" s="61"/>
      <c r="R20" s="6"/>
      <c r="S20" s="6"/>
      <c r="T20" s="6"/>
      <c r="U20" s="96">
        <v>2</v>
      </c>
      <c r="V20" s="30" t="s">
        <v>3</v>
      </c>
      <c r="W20" s="9"/>
      <c r="X20" s="6"/>
    </row>
    <row r="21" spans="1:24" ht="22.5" x14ac:dyDescent="0.25">
      <c r="A21" s="8" t="s">
        <v>65</v>
      </c>
      <c r="B21" s="8" t="s">
        <v>17</v>
      </c>
      <c r="C21" s="61"/>
      <c r="D21" s="61"/>
      <c r="E21" s="61"/>
      <c r="F21" s="61"/>
      <c r="G21" s="61"/>
      <c r="H21" s="61"/>
      <c r="I21" s="61"/>
      <c r="J21" s="61">
        <v>3</v>
      </c>
      <c r="K21" s="61">
        <v>5</v>
      </c>
      <c r="L21" s="61">
        <v>5</v>
      </c>
      <c r="M21" s="61">
        <v>25</v>
      </c>
      <c r="N21" s="68" t="s">
        <v>66</v>
      </c>
      <c r="O21" s="68"/>
      <c r="P21" s="61"/>
      <c r="Q21" s="61"/>
      <c r="R21" s="6"/>
      <c r="S21" s="6"/>
      <c r="T21" s="6"/>
      <c r="U21" s="96">
        <v>25</v>
      </c>
      <c r="V21" s="30" t="s">
        <v>3</v>
      </c>
      <c r="W21" s="9"/>
      <c r="X21" s="6"/>
    </row>
    <row r="22" spans="1:24" x14ac:dyDescent="0.25">
      <c r="A22" s="8" t="s">
        <v>67</v>
      </c>
      <c r="B22" s="10" t="s">
        <v>121</v>
      </c>
      <c r="C22" s="61"/>
      <c r="D22" s="61"/>
      <c r="E22" s="61"/>
      <c r="F22" s="61">
        <v>1</v>
      </c>
      <c r="G22" s="61">
        <v>1.5</v>
      </c>
      <c r="H22" s="61">
        <v>100</v>
      </c>
      <c r="I22" s="61"/>
      <c r="J22" s="61"/>
      <c r="K22" s="61"/>
      <c r="L22" s="61"/>
      <c r="M22" s="61"/>
      <c r="N22" s="61"/>
      <c r="O22" s="61"/>
      <c r="P22" s="61"/>
      <c r="Q22" s="61" t="s">
        <v>69</v>
      </c>
      <c r="R22" s="6"/>
      <c r="S22" s="6"/>
      <c r="T22" s="6"/>
      <c r="U22" s="96">
        <v>1</v>
      </c>
      <c r="V22" s="30"/>
      <c r="W22" s="6"/>
      <c r="X22" s="6"/>
    </row>
    <row r="23" spans="1:24" x14ac:dyDescent="0.25">
      <c r="A23" s="11" t="s">
        <v>70</v>
      </c>
      <c r="B23" s="8" t="s">
        <v>71</v>
      </c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 t="s">
        <v>72</v>
      </c>
      <c r="R23" s="6"/>
      <c r="S23" s="6"/>
      <c r="T23" s="6"/>
      <c r="U23" s="96">
        <v>130</v>
      </c>
      <c r="V23" s="30" t="s">
        <v>94</v>
      </c>
      <c r="W23" s="6"/>
      <c r="X23" s="6"/>
    </row>
    <row r="24" spans="1:24" x14ac:dyDescent="0.25">
      <c r="A24" s="12" t="s">
        <v>73</v>
      </c>
      <c r="B24" s="8" t="s">
        <v>71</v>
      </c>
      <c r="C24" s="61"/>
      <c r="D24" s="61"/>
      <c r="E24" s="61"/>
      <c r="F24" s="61">
        <v>0</v>
      </c>
      <c r="G24" s="61">
        <v>1</v>
      </c>
      <c r="H24" s="61">
        <v>10</v>
      </c>
      <c r="I24" s="61">
        <v>100</v>
      </c>
      <c r="J24" s="61"/>
      <c r="K24" s="61"/>
      <c r="L24" s="61"/>
      <c r="M24" s="61"/>
      <c r="N24" s="61" t="s">
        <v>74</v>
      </c>
      <c r="O24" s="61"/>
      <c r="P24" s="61" t="s">
        <v>75</v>
      </c>
      <c r="Q24" s="61" t="s">
        <v>72</v>
      </c>
      <c r="R24" s="6"/>
      <c r="S24" s="6"/>
      <c r="T24" s="6"/>
      <c r="U24" s="96">
        <v>130</v>
      </c>
      <c r="V24" s="30" t="s">
        <v>94</v>
      </c>
      <c r="W24" s="6"/>
      <c r="X24" s="6"/>
    </row>
    <row r="25" spans="1:24" x14ac:dyDescent="0.25">
      <c r="A25" s="8" t="s">
        <v>76</v>
      </c>
      <c r="B25" s="8" t="s">
        <v>17</v>
      </c>
      <c r="C25" s="61" t="s">
        <v>103</v>
      </c>
      <c r="D25" s="61" t="s">
        <v>78</v>
      </c>
      <c r="E25" s="61" t="s">
        <v>79</v>
      </c>
      <c r="F25" s="61">
        <v>0.15</v>
      </c>
      <c r="G25" s="61">
        <v>0.5</v>
      </c>
      <c r="H25" s="61" t="s">
        <v>80</v>
      </c>
      <c r="I25" s="61"/>
      <c r="J25" s="61"/>
      <c r="K25" s="61"/>
      <c r="L25" s="61"/>
      <c r="M25" s="61"/>
      <c r="N25" s="61" t="s">
        <v>89</v>
      </c>
      <c r="O25" s="61">
        <v>20</v>
      </c>
      <c r="P25" s="61">
        <v>5</v>
      </c>
      <c r="Q25" s="61"/>
      <c r="R25" s="6"/>
      <c r="S25" s="6"/>
      <c r="T25" s="6"/>
      <c r="U25" s="96">
        <v>0.01</v>
      </c>
      <c r="V25" s="30" t="s">
        <v>0</v>
      </c>
      <c r="W25" s="6"/>
      <c r="X25" s="6"/>
    </row>
    <row r="26" spans="1:24" x14ac:dyDescent="0.25">
      <c r="A26" s="8" t="s">
        <v>81</v>
      </c>
      <c r="B26" s="8" t="s">
        <v>17</v>
      </c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 t="s">
        <v>82</v>
      </c>
      <c r="O26" s="61">
        <v>1</v>
      </c>
      <c r="P26" s="61">
        <v>5</v>
      </c>
      <c r="Q26" s="61"/>
      <c r="R26" s="6"/>
      <c r="S26" s="6"/>
      <c r="T26" s="6"/>
      <c r="U26" s="91">
        <v>0.5</v>
      </c>
      <c r="V26" s="30" t="s">
        <v>3</v>
      </c>
      <c r="W26" s="6"/>
      <c r="X26" s="6"/>
    </row>
    <row r="27" spans="1:24" x14ac:dyDescent="0.25">
      <c r="A27" s="8" t="s">
        <v>83</v>
      </c>
      <c r="B27" s="8" t="s">
        <v>123</v>
      </c>
      <c r="C27" s="61">
        <v>7</v>
      </c>
      <c r="D27" s="61">
        <v>14</v>
      </c>
      <c r="E27" s="61">
        <v>200</v>
      </c>
      <c r="F27" s="61">
        <v>50</v>
      </c>
      <c r="G27" s="61"/>
      <c r="H27" s="61">
        <v>1000</v>
      </c>
      <c r="I27" s="61"/>
      <c r="J27" s="61"/>
      <c r="K27" s="61"/>
      <c r="L27" s="61"/>
      <c r="M27" s="61"/>
      <c r="N27" s="61">
        <v>100</v>
      </c>
      <c r="O27" s="61">
        <v>1000</v>
      </c>
      <c r="P27" s="61" t="s">
        <v>122</v>
      </c>
      <c r="Q27" s="61"/>
      <c r="R27" s="6"/>
      <c r="S27" s="6"/>
      <c r="T27" s="6"/>
      <c r="U27" s="96">
        <v>7</v>
      </c>
      <c r="V27" s="30" t="s">
        <v>0</v>
      </c>
      <c r="W27" s="6"/>
      <c r="X27" s="6"/>
    </row>
    <row r="28" spans="1:24" ht="15" customHeight="1" x14ac:dyDescent="0.25">
      <c r="A28" s="8" t="s">
        <v>86</v>
      </c>
      <c r="B28" s="8" t="s">
        <v>17</v>
      </c>
      <c r="C28" s="104" t="s">
        <v>87</v>
      </c>
      <c r="D28" s="104"/>
      <c r="E28" s="104"/>
      <c r="F28" s="61">
        <v>0.1</v>
      </c>
      <c r="G28" s="61">
        <v>0.3</v>
      </c>
      <c r="H28" s="61">
        <v>1</v>
      </c>
      <c r="I28" s="61" t="s">
        <v>88</v>
      </c>
      <c r="J28" s="61">
        <v>0.1</v>
      </c>
      <c r="K28" s="61">
        <v>0.2</v>
      </c>
      <c r="L28" s="61">
        <v>0.3</v>
      </c>
      <c r="M28" s="61">
        <v>10</v>
      </c>
      <c r="N28" s="61" t="s">
        <v>89</v>
      </c>
      <c r="O28" s="61">
        <v>20</v>
      </c>
      <c r="P28" s="61" t="s">
        <v>90</v>
      </c>
      <c r="Q28" s="61"/>
      <c r="R28" s="6"/>
      <c r="S28" s="6"/>
      <c r="T28" s="6"/>
      <c r="U28" s="96">
        <v>0.1</v>
      </c>
      <c r="V28" s="30" t="s">
        <v>1</v>
      </c>
      <c r="W28" s="9"/>
      <c r="X28" s="6"/>
    </row>
    <row r="29" spans="1:24" x14ac:dyDescent="0.25">
      <c r="A29" s="8" t="s">
        <v>91</v>
      </c>
      <c r="B29" s="8" t="s">
        <v>17</v>
      </c>
      <c r="C29" s="61">
        <v>0.18</v>
      </c>
      <c r="D29" s="61">
        <v>0.37</v>
      </c>
      <c r="E29" s="61">
        <v>1.3</v>
      </c>
      <c r="F29" s="61">
        <v>0.05</v>
      </c>
      <c r="G29" s="61">
        <v>0.15</v>
      </c>
      <c r="H29" s="61">
        <v>1</v>
      </c>
      <c r="I29" s="61" t="s">
        <v>88</v>
      </c>
      <c r="J29" s="61">
        <v>0.05</v>
      </c>
      <c r="K29" s="61">
        <v>0.1</v>
      </c>
      <c r="L29" s="61">
        <v>0.2</v>
      </c>
      <c r="M29" s="61">
        <v>10</v>
      </c>
      <c r="N29" s="61" t="s">
        <v>92</v>
      </c>
      <c r="O29" s="61">
        <v>10</v>
      </c>
      <c r="P29" s="61">
        <v>10</v>
      </c>
      <c r="Q29" s="61"/>
      <c r="R29" s="6"/>
      <c r="S29" s="6"/>
      <c r="T29" s="6"/>
      <c r="U29" s="96">
        <v>0.02</v>
      </c>
      <c r="V29" s="30" t="s">
        <v>3</v>
      </c>
      <c r="W29" s="9"/>
      <c r="X29" s="6"/>
    </row>
    <row r="30" spans="1:24" x14ac:dyDescent="0.25">
      <c r="N30" s="69"/>
      <c r="O30" s="69"/>
    </row>
    <row r="31" spans="1:24" x14ac:dyDescent="0.25">
      <c r="N31" s="70"/>
      <c r="O31" s="70"/>
    </row>
    <row r="32" spans="1:24" x14ac:dyDescent="0.25">
      <c r="N32" s="70"/>
      <c r="O32" s="70"/>
    </row>
    <row r="33" spans="14:15" x14ac:dyDescent="0.25">
      <c r="N33" s="70"/>
      <c r="O33" s="70"/>
    </row>
    <row r="34" spans="14:15" x14ac:dyDescent="0.25">
      <c r="N34" s="70"/>
      <c r="O34" s="70"/>
    </row>
    <row r="35" spans="14:15" x14ac:dyDescent="0.25">
      <c r="N35" s="70"/>
      <c r="O35" s="70"/>
    </row>
    <row r="36" spans="14:15" x14ac:dyDescent="0.25">
      <c r="N36" s="70"/>
      <c r="O36" s="70"/>
    </row>
    <row r="37" spans="14:15" x14ac:dyDescent="0.25">
      <c r="N37" s="70"/>
      <c r="O37" s="70"/>
    </row>
    <row r="38" spans="14:15" x14ac:dyDescent="0.25">
      <c r="N38" s="70"/>
      <c r="O38" s="70"/>
    </row>
    <row r="39" spans="14:15" x14ac:dyDescent="0.25">
      <c r="N39" s="70"/>
      <c r="O39" s="70"/>
    </row>
    <row r="40" spans="14:15" x14ac:dyDescent="0.25">
      <c r="N40" s="70"/>
      <c r="O40" s="70"/>
    </row>
    <row r="41" spans="14:15" x14ac:dyDescent="0.25">
      <c r="N41" s="70"/>
      <c r="O41" s="70"/>
    </row>
    <row r="42" spans="14:15" x14ac:dyDescent="0.25">
      <c r="N42" s="70"/>
      <c r="O42" s="70"/>
    </row>
    <row r="43" spans="14:15" x14ac:dyDescent="0.25">
      <c r="N43" s="70"/>
      <c r="O43" s="70"/>
    </row>
    <row r="44" spans="14:15" x14ac:dyDescent="0.25">
      <c r="N44" s="70"/>
      <c r="O44" s="70"/>
    </row>
    <row r="45" spans="14:15" x14ac:dyDescent="0.25">
      <c r="N45" s="70"/>
      <c r="O45" s="70"/>
    </row>
    <row r="46" spans="14:15" x14ac:dyDescent="0.25">
      <c r="N46" s="70"/>
      <c r="O46" s="70"/>
    </row>
    <row r="47" spans="14:15" x14ac:dyDescent="0.25">
      <c r="N47" s="70"/>
      <c r="O47" s="70"/>
    </row>
    <row r="48" spans="14:15" x14ac:dyDescent="0.25">
      <c r="N48" s="70"/>
      <c r="O48" s="70"/>
    </row>
    <row r="49" spans="14:15" x14ac:dyDescent="0.25">
      <c r="N49" s="70"/>
      <c r="O49" s="70"/>
    </row>
    <row r="50" spans="14:15" x14ac:dyDescent="0.25">
      <c r="N50" s="70"/>
      <c r="O50" s="70"/>
    </row>
    <row r="51" spans="14:15" x14ac:dyDescent="0.25">
      <c r="N51" s="70"/>
      <c r="O51" s="70"/>
    </row>
    <row r="52" spans="14:15" x14ac:dyDescent="0.25">
      <c r="N52" s="70"/>
      <c r="O52" s="70"/>
    </row>
    <row r="53" spans="14:15" x14ac:dyDescent="0.25">
      <c r="N53" s="70"/>
      <c r="O53" s="70"/>
    </row>
    <row r="54" spans="14:15" x14ac:dyDescent="0.25">
      <c r="N54" s="70"/>
      <c r="O54" s="70"/>
    </row>
    <row r="55" spans="14:15" x14ac:dyDescent="0.25">
      <c r="N55" s="70"/>
      <c r="O55" s="70"/>
    </row>
    <row r="56" spans="14:15" x14ac:dyDescent="0.25">
      <c r="N56" s="70"/>
      <c r="O56" s="70"/>
    </row>
    <row r="57" spans="14:15" x14ac:dyDescent="0.25">
      <c r="N57" s="70"/>
      <c r="O57" s="70"/>
    </row>
    <row r="58" spans="14:15" x14ac:dyDescent="0.25">
      <c r="N58" s="70"/>
      <c r="O58" s="70"/>
    </row>
    <row r="59" spans="14:15" x14ac:dyDescent="0.25">
      <c r="N59" s="70"/>
      <c r="O59" s="70"/>
    </row>
    <row r="60" spans="14:15" x14ac:dyDescent="0.25">
      <c r="N60" s="70"/>
      <c r="O60" s="70"/>
    </row>
    <row r="61" spans="14:15" x14ac:dyDescent="0.25">
      <c r="N61" s="70"/>
      <c r="O61" s="70"/>
    </row>
    <row r="62" spans="14:15" x14ac:dyDescent="0.25">
      <c r="N62" s="70"/>
      <c r="O62" s="70"/>
    </row>
    <row r="63" spans="14:15" x14ac:dyDescent="0.25">
      <c r="N63" s="42"/>
      <c r="O63" s="42"/>
    </row>
    <row r="64" spans="14:15" x14ac:dyDescent="0.25">
      <c r="N64" s="9"/>
      <c r="O64" s="9"/>
    </row>
    <row r="65" spans="14:15" x14ac:dyDescent="0.25">
      <c r="N65" s="9"/>
      <c r="O65" s="9"/>
    </row>
    <row r="66" spans="14:15" x14ac:dyDescent="0.25">
      <c r="N66" s="9"/>
      <c r="O66" s="9"/>
    </row>
    <row r="67" spans="14:15" x14ac:dyDescent="0.25">
      <c r="N67" s="9"/>
      <c r="O67" s="9"/>
    </row>
    <row r="68" spans="14:15" x14ac:dyDescent="0.25">
      <c r="N68" s="9"/>
      <c r="O68" s="9"/>
    </row>
    <row r="69" spans="14:15" x14ac:dyDescent="0.25">
      <c r="N69" s="9"/>
      <c r="O69" s="9"/>
    </row>
    <row r="70" spans="14:15" x14ac:dyDescent="0.25">
      <c r="N70" s="9"/>
      <c r="O70" s="9"/>
    </row>
    <row r="71" spans="14:15" x14ac:dyDescent="0.25">
      <c r="N71" s="9"/>
      <c r="O71" s="9"/>
    </row>
    <row r="72" spans="14:15" x14ac:dyDescent="0.25">
      <c r="N72" s="9"/>
      <c r="O72" s="9"/>
    </row>
    <row r="73" spans="14:15" x14ac:dyDescent="0.25">
      <c r="N73" s="9"/>
      <c r="O73" s="9"/>
    </row>
    <row r="74" spans="14:15" x14ac:dyDescent="0.25">
      <c r="N74" s="9"/>
      <c r="O74" s="9"/>
    </row>
    <row r="75" spans="14:15" x14ac:dyDescent="0.25">
      <c r="N75" s="9"/>
      <c r="O75" s="9"/>
    </row>
    <row r="76" spans="14:15" x14ac:dyDescent="0.25">
      <c r="N76" s="9"/>
      <c r="O76" s="9"/>
    </row>
    <row r="77" spans="14:15" x14ac:dyDescent="0.25">
      <c r="N77" s="71"/>
      <c r="O77" s="71"/>
    </row>
    <row r="78" spans="14:15" x14ac:dyDescent="0.25">
      <c r="N78" s="70"/>
      <c r="O78" s="70"/>
    </row>
    <row r="79" spans="14:15" x14ac:dyDescent="0.25">
      <c r="N79" s="70"/>
      <c r="O79" s="70"/>
    </row>
    <row r="80" spans="14:15" x14ac:dyDescent="0.25">
      <c r="N80" s="70"/>
      <c r="O80" s="70"/>
    </row>
    <row r="81" spans="14:15" x14ac:dyDescent="0.25">
      <c r="N81" s="70"/>
      <c r="O81" s="70"/>
    </row>
    <row r="82" spans="14:15" x14ac:dyDescent="0.25">
      <c r="N82" s="70"/>
      <c r="O82" s="70"/>
    </row>
    <row r="83" spans="14:15" x14ac:dyDescent="0.25">
      <c r="N83" s="70"/>
      <c r="O83" s="70"/>
    </row>
    <row r="84" spans="14:15" x14ac:dyDescent="0.25">
      <c r="N84" s="70"/>
      <c r="O84" s="70"/>
    </row>
    <row r="85" spans="14:15" x14ac:dyDescent="0.25">
      <c r="N85" s="70"/>
      <c r="O85" s="70"/>
    </row>
    <row r="86" spans="14:15" x14ac:dyDescent="0.25">
      <c r="N86" s="70"/>
      <c r="O86" s="70"/>
    </row>
    <row r="87" spans="14:15" x14ac:dyDescent="0.25">
      <c r="N87" s="70"/>
      <c r="O87" s="70"/>
    </row>
    <row r="88" spans="14:15" x14ac:dyDescent="0.25">
      <c r="N88" s="70"/>
      <c r="O88" s="70"/>
    </row>
    <row r="89" spans="14:15" x14ac:dyDescent="0.25">
      <c r="N89" s="70"/>
      <c r="O89" s="70"/>
    </row>
    <row r="90" spans="14:15" x14ac:dyDescent="0.25">
      <c r="N90" s="70"/>
      <c r="O90" s="70"/>
    </row>
    <row r="91" spans="14:15" x14ac:dyDescent="0.25">
      <c r="N91" s="70"/>
      <c r="O91" s="70"/>
    </row>
    <row r="92" spans="14:15" x14ac:dyDescent="0.25">
      <c r="N92" s="70"/>
      <c r="O92" s="70"/>
    </row>
    <row r="93" spans="14:15" x14ac:dyDescent="0.25">
      <c r="N93" s="70"/>
      <c r="O93" s="70"/>
    </row>
    <row r="94" spans="14:15" x14ac:dyDescent="0.25">
      <c r="N94" s="70"/>
      <c r="O94" s="70"/>
    </row>
    <row r="95" spans="14:15" x14ac:dyDescent="0.25">
      <c r="N95" s="70"/>
      <c r="O95" s="70"/>
    </row>
    <row r="96" spans="14:15" x14ac:dyDescent="0.25">
      <c r="N96" s="70"/>
      <c r="O96" s="70"/>
    </row>
    <row r="97" spans="14:15" x14ac:dyDescent="0.25">
      <c r="N97" s="70"/>
      <c r="O97" s="70"/>
    </row>
    <row r="98" spans="14:15" x14ac:dyDescent="0.25">
      <c r="N98" s="70"/>
      <c r="O98" s="70"/>
    </row>
    <row r="99" spans="14:15" x14ac:dyDescent="0.25">
      <c r="N99" s="70"/>
      <c r="O99" s="70"/>
    </row>
    <row r="100" spans="14:15" x14ac:dyDescent="0.25">
      <c r="N100" s="70"/>
      <c r="O100" s="70"/>
    </row>
    <row r="101" spans="14:15" x14ac:dyDescent="0.25">
      <c r="N101" s="70"/>
      <c r="O101" s="70"/>
    </row>
    <row r="102" spans="14:15" x14ac:dyDescent="0.25">
      <c r="N102" s="70"/>
      <c r="O102" s="70"/>
    </row>
    <row r="103" spans="14:15" x14ac:dyDescent="0.25">
      <c r="N103" s="70"/>
      <c r="O103" s="70"/>
    </row>
    <row r="104" spans="14:15" x14ac:dyDescent="0.25">
      <c r="N104" s="70"/>
      <c r="O104" s="70"/>
    </row>
  </sheetData>
  <sheetProtection password="A6E3" sheet="1" objects="1" scenarios="1" selectLockedCells="1" selectUnlockedCells="1"/>
  <mergeCells count="8">
    <mergeCell ref="C28:E28"/>
    <mergeCell ref="V1:W2"/>
    <mergeCell ref="C1:E1"/>
    <mergeCell ref="F1:I1"/>
    <mergeCell ref="J1:M1"/>
    <mergeCell ref="C14:E14"/>
    <mergeCell ref="R1:T1"/>
    <mergeCell ref="N1:O1"/>
  </mergeCells>
  <conditionalFormatting sqref="W3:W10 W12:W29">
    <cfRule type="containsText" dxfId="10" priority="2" operator="containsText" text="non-compliant">
      <formula>NOT(ISERROR(SEARCH("non-compliant",W3)))</formula>
    </cfRule>
  </conditionalFormatting>
  <conditionalFormatting sqref="W11">
    <cfRule type="containsText" dxfId="9" priority="1" operator="containsText" text="non-compliant">
      <formula>NOT(ISERROR(SEARCH("non-compliant",W11)))</formula>
    </cfRule>
  </conditionalFormatting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</sheetPr>
  <dimension ref="A1:X104"/>
  <sheetViews>
    <sheetView topLeftCell="I1" workbookViewId="0">
      <selection activeCell="T10" sqref="T10"/>
    </sheetView>
  </sheetViews>
  <sheetFormatPr defaultRowHeight="15" x14ac:dyDescent="0.25"/>
  <cols>
    <col min="1" max="1" width="24.42578125" style="13" customWidth="1"/>
    <col min="2" max="2" width="13.42578125" style="13" customWidth="1"/>
    <col min="3" max="13" width="8.7109375" style="23" customWidth="1"/>
    <col min="14" max="15" width="8.7109375" style="72" customWidth="1"/>
    <col min="16" max="17" width="8.7109375" style="23" customWidth="1"/>
    <col min="18" max="18" width="9.140625" style="14"/>
    <col min="22" max="22" width="18.5703125" customWidth="1"/>
    <col min="23" max="23" width="15" customWidth="1"/>
  </cols>
  <sheetData>
    <row r="1" spans="1:24" ht="22.5" customHeight="1" x14ac:dyDescent="0.25">
      <c r="A1" s="47" t="s">
        <v>106</v>
      </c>
      <c r="B1" s="48"/>
      <c r="C1" s="108" t="s">
        <v>0</v>
      </c>
      <c r="D1" s="108"/>
      <c r="E1" s="108"/>
      <c r="F1" s="108" t="s">
        <v>1</v>
      </c>
      <c r="G1" s="108"/>
      <c r="H1" s="108"/>
      <c r="I1" s="108"/>
      <c r="J1" s="108" t="s">
        <v>2</v>
      </c>
      <c r="K1" s="108"/>
      <c r="L1" s="108"/>
      <c r="M1" s="108"/>
      <c r="N1" s="109" t="s">
        <v>3</v>
      </c>
      <c r="O1" s="110"/>
      <c r="P1" s="60" t="s">
        <v>4</v>
      </c>
      <c r="Q1" s="60" t="s">
        <v>5</v>
      </c>
      <c r="R1" s="123">
        <v>192537</v>
      </c>
      <c r="S1" s="123"/>
      <c r="T1" s="123"/>
      <c r="U1" s="3" t="s">
        <v>6</v>
      </c>
      <c r="V1" s="111" t="s">
        <v>98</v>
      </c>
      <c r="W1" s="112"/>
      <c r="X1" s="6"/>
    </row>
    <row r="2" spans="1:24" ht="28.5" customHeight="1" x14ac:dyDescent="0.25">
      <c r="A2" s="8" t="s">
        <v>8</v>
      </c>
      <c r="B2" s="8" t="s">
        <v>9</v>
      </c>
      <c r="C2" s="63" t="s">
        <v>10</v>
      </c>
      <c r="D2" s="63" t="s">
        <v>11</v>
      </c>
      <c r="E2" s="63" t="s">
        <v>12</v>
      </c>
      <c r="F2" s="63" t="s">
        <v>10</v>
      </c>
      <c r="G2" s="63" t="s">
        <v>13</v>
      </c>
      <c r="H2" s="63" t="s">
        <v>14</v>
      </c>
      <c r="I2" s="63" t="s">
        <v>15</v>
      </c>
      <c r="J2" s="63">
        <v>1</v>
      </c>
      <c r="K2" s="63">
        <v>2</v>
      </c>
      <c r="L2" s="63">
        <v>3</v>
      </c>
      <c r="M2" s="63">
        <v>4</v>
      </c>
      <c r="N2" s="63" t="s">
        <v>10</v>
      </c>
      <c r="O2" s="63" t="s">
        <v>120</v>
      </c>
      <c r="P2" s="60" t="s">
        <v>10</v>
      </c>
      <c r="Q2" s="63" t="s">
        <v>10</v>
      </c>
      <c r="R2" s="20">
        <v>0.05</v>
      </c>
      <c r="S2" s="33">
        <v>0.5</v>
      </c>
      <c r="T2" s="33">
        <v>0.95</v>
      </c>
      <c r="U2" s="5"/>
      <c r="V2" s="113"/>
      <c r="W2" s="114"/>
      <c r="X2" s="6"/>
    </row>
    <row r="3" spans="1:24" x14ac:dyDescent="0.25">
      <c r="A3" s="49" t="s">
        <v>16</v>
      </c>
      <c r="B3" s="49" t="s">
        <v>17</v>
      </c>
      <c r="C3" s="61"/>
      <c r="D3" s="61"/>
      <c r="E3" s="61"/>
      <c r="F3" s="61">
        <v>32</v>
      </c>
      <c r="G3" s="61">
        <v>80</v>
      </c>
      <c r="H3" s="61" t="s">
        <v>18</v>
      </c>
      <c r="I3" s="61"/>
      <c r="J3" s="61"/>
      <c r="K3" s="61"/>
      <c r="L3" s="61"/>
      <c r="M3" s="61"/>
      <c r="N3" s="61"/>
      <c r="O3" s="61"/>
      <c r="P3" s="61" t="s">
        <v>19</v>
      </c>
      <c r="Q3" s="61"/>
      <c r="R3" s="17">
        <v>41.344250000000002</v>
      </c>
      <c r="S3" s="17">
        <v>41.499499999999998</v>
      </c>
      <c r="T3" s="17">
        <v>41.65475</v>
      </c>
      <c r="U3" s="90">
        <v>32</v>
      </c>
      <c r="V3" s="6" t="s">
        <v>1</v>
      </c>
      <c r="W3" s="9" t="str">
        <f>IF(T3&lt;=80,"compliant","noncompliance")</f>
        <v>compliant</v>
      </c>
      <c r="X3" s="6"/>
    </row>
    <row r="4" spans="1:24" x14ac:dyDescent="0.25">
      <c r="A4" s="49" t="s">
        <v>20</v>
      </c>
      <c r="B4" s="49" t="s">
        <v>17</v>
      </c>
      <c r="C4" s="61"/>
      <c r="D4" s="61"/>
      <c r="E4" s="61"/>
      <c r="F4" s="61">
        <v>100</v>
      </c>
      <c r="G4" s="61">
        <v>200</v>
      </c>
      <c r="H4" s="61">
        <v>600</v>
      </c>
      <c r="I4" s="61" t="s">
        <v>21</v>
      </c>
      <c r="J4" s="61">
        <v>20</v>
      </c>
      <c r="K4" s="61">
        <v>40</v>
      </c>
      <c r="L4" s="61">
        <v>100</v>
      </c>
      <c r="M4" s="61">
        <v>500</v>
      </c>
      <c r="N4" s="61" t="s">
        <v>22</v>
      </c>
      <c r="O4" s="61">
        <v>140</v>
      </c>
      <c r="P4" s="61">
        <v>1500</v>
      </c>
      <c r="Q4" s="61"/>
      <c r="R4" s="17">
        <v>47.177500000000002</v>
      </c>
      <c r="S4" s="17">
        <v>54.49</v>
      </c>
      <c r="T4" s="17">
        <v>61.802500000000002</v>
      </c>
      <c r="U4" s="90">
        <v>20</v>
      </c>
      <c r="V4" s="6" t="s">
        <v>99</v>
      </c>
      <c r="W4" s="9" t="str">
        <f>IF(T4&lt;=100,"compliant","non-compliant")</f>
        <v>compliant</v>
      </c>
      <c r="X4" s="9"/>
    </row>
    <row r="5" spans="1:24" x14ac:dyDescent="0.25">
      <c r="A5" s="49" t="s">
        <v>23</v>
      </c>
      <c r="B5" s="49" t="s">
        <v>17</v>
      </c>
      <c r="C5" s="64"/>
      <c r="D5" s="64"/>
      <c r="E5" s="64"/>
      <c r="F5" s="61">
        <v>450</v>
      </c>
      <c r="G5" s="61">
        <v>1000</v>
      </c>
      <c r="H5" s="61">
        <v>2400</v>
      </c>
      <c r="I5" s="61">
        <v>3400</v>
      </c>
      <c r="J5" s="61">
        <v>100</v>
      </c>
      <c r="K5" s="61">
        <v>200</v>
      </c>
      <c r="L5" s="61">
        <v>450</v>
      </c>
      <c r="M5" s="61">
        <v>1600</v>
      </c>
      <c r="N5" s="61">
        <v>260</v>
      </c>
      <c r="O5" s="61">
        <v>600</v>
      </c>
      <c r="P5" s="61" t="s">
        <v>24</v>
      </c>
      <c r="Q5" s="9"/>
      <c r="R5" s="17">
        <v>372.7</v>
      </c>
      <c r="S5" s="17">
        <v>430</v>
      </c>
      <c r="T5" s="17">
        <v>481</v>
      </c>
      <c r="U5" s="90">
        <v>260</v>
      </c>
      <c r="V5" s="6" t="s">
        <v>3</v>
      </c>
      <c r="W5" s="9" t="str">
        <f>IF(T5&lt;=260,"compliant","non-compliant")</f>
        <v>non-compliant</v>
      </c>
      <c r="X5" s="9"/>
    </row>
    <row r="6" spans="1:24" x14ac:dyDescent="0.25">
      <c r="A6" s="49" t="s">
        <v>25</v>
      </c>
      <c r="B6" s="49" t="s">
        <v>26</v>
      </c>
      <c r="C6" s="61"/>
      <c r="D6" s="61"/>
      <c r="E6" s="61"/>
      <c r="F6" s="61">
        <v>70</v>
      </c>
      <c r="G6" s="61">
        <v>150</v>
      </c>
      <c r="H6" s="61">
        <v>370</v>
      </c>
      <c r="I6" s="61">
        <v>520</v>
      </c>
      <c r="J6" s="61">
        <v>15</v>
      </c>
      <c r="K6" s="61">
        <v>30</v>
      </c>
      <c r="L6" s="61">
        <v>70</v>
      </c>
      <c r="M6" s="61">
        <v>250</v>
      </c>
      <c r="N6" s="61">
        <v>40</v>
      </c>
      <c r="O6" s="61">
        <v>90</v>
      </c>
      <c r="P6" s="61"/>
      <c r="Q6" s="61"/>
      <c r="R6" s="17">
        <v>57.34</v>
      </c>
      <c r="S6" s="17">
        <v>66.25</v>
      </c>
      <c r="T6" s="17">
        <v>74.114999999999995</v>
      </c>
      <c r="U6" s="90">
        <v>40</v>
      </c>
      <c r="V6" s="6" t="s">
        <v>100</v>
      </c>
      <c r="W6" s="9" t="str">
        <f>IF(T6&lt;=40,"compliant","non-compliant")</f>
        <v>non-compliant</v>
      </c>
      <c r="X6" s="9"/>
    </row>
    <row r="7" spans="1:24" x14ac:dyDescent="0.25">
      <c r="A7" s="49" t="s">
        <v>27</v>
      </c>
      <c r="B7" s="49" t="s">
        <v>17</v>
      </c>
      <c r="C7" s="61" t="s">
        <v>28</v>
      </c>
      <c r="D7" s="61">
        <v>1.5</v>
      </c>
      <c r="E7" s="61">
        <v>2.54</v>
      </c>
      <c r="F7" s="61">
        <v>0.7</v>
      </c>
      <c r="G7" s="61">
        <v>1</v>
      </c>
      <c r="H7" s="61">
        <v>1.5</v>
      </c>
      <c r="I7" s="61" t="s">
        <v>29</v>
      </c>
      <c r="J7" s="61"/>
      <c r="K7" s="61"/>
      <c r="L7" s="61"/>
      <c r="M7" s="61"/>
      <c r="N7" s="61" t="s">
        <v>30</v>
      </c>
      <c r="O7" s="61">
        <v>15</v>
      </c>
      <c r="P7" s="61">
        <v>2</v>
      </c>
      <c r="Q7" s="61"/>
      <c r="R7" s="17">
        <v>0.24299999999999999</v>
      </c>
      <c r="S7" s="17">
        <v>0.45</v>
      </c>
      <c r="T7" s="17">
        <v>0.54179999999999995</v>
      </c>
      <c r="U7" s="90">
        <v>0.75</v>
      </c>
      <c r="V7" s="6" t="s">
        <v>1</v>
      </c>
      <c r="W7" s="9" t="str">
        <f>IF(T7&lt;=1,"compliant","non-compliant")</f>
        <v>compliant</v>
      </c>
      <c r="X7" s="6"/>
    </row>
    <row r="8" spans="1:24" x14ac:dyDescent="0.25">
      <c r="A8" s="49" t="s">
        <v>31</v>
      </c>
      <c r="B8" s="49" t="s">
        <v>17</v>
      </c>
      <c r="C8" s="61"/>
      <c r="D8" s="61"/>
      <c r="E8" s="61"/>
      <c r="F8" s="61" t="s">
        <v>32</v>
      </c>
      <c r="G8" s="61">
        <v>50</v>
      </c>
      <c r="H8" s="61">
        <v>100</v>
      </c>
      <c r="I8" s="61" t="s">
        <v>33</v>
      </c>
      <c r="J8" s="61"/>
      <c r="K8" s="61"/>
      <c r="L8" s="61"/>
      <c r="M8" s="61"/>
      <c r="N8" s="61"/>
      <c r="O8" s="61"/>
      <c r="P8" s="61"/>
      <c r="Q8" s="61"/>
      <c r="R8" s="17">
        <v>3.8938000000000001</v>
      </c>
      <c r="S8" s="17">
        <v>4.18</v>
      </c>
      <c r="T8" s="17">
        <v>4.4661999999999997</v>
      </c>
      <c r="U8" s="90">
        <v>10</v>
      </c>
      <c r="V8" s="6" t="s">
        <v>1</v>
      </c>
      <c r="W8" s="9" t="str">
        <f>IF(T8&lt;=40,"compliant","non-compliant")</f>
        <v>compliant</v>
      </c>
      <c r="X8" s="6"/>
    </row>
    <row r="9" spans="1:24" x14ac:dyDescent="0.25">
      <c r="A9" s="49" t="s">
        <v>34</v>
      </c>
      <c r="B9" s="49" t="s">
        <v>17</v>
      </c>
      <c r="C9" s="61"/>
      <c r="D9" s="61"/>
      <c r="E9" s="61"/>
      <c r="F9" s="61">
        <v>30</v>
      </c>
      <c r="G9" s="61">
        <v>50</v>
      </c>
      <c r="H9" s="61">
        <v>70</v>
      </c>
      <c r="I9" s="61" t="s">
        <v>35</v>
      </c>
      <c r="J9" s="61"/>
      <c r="K9" s="61"/>
      <c r="L9" s="61"/>
      <c r="M9" s="61"/>
      <c r="N9" s="61"/>
      <c r="O9" s="61"/>
      <c r="P9" s="61">
        <v>500</v>
      </c>
      <c r="Q9" s="61"/>
      <c r="R9" s="17">
        <v>22.420999999999999</v>
      </c>
      <c r="S9" s="17">
        <v>31.402999999999999</v>
      </c>
      <c r="T9" s="17">
        <v>40.384999999999998</v>
      </c>
      <c r="U9" s="90">
        <v>35</v>
      </c>
      <c r="V9" s="6" t="s">
        <v>1</v>
      </c>
      <c r="W9" s="9" t="str">
        <f>IF(T9&lt;=50,"compliant","non-compliant")</f>
        <v>compliant</v>
      </c>
      <c r="X9" s="6"/>
    </row>
    <row r="10" spans="1:24" x14ac:dyDescent="0.25">
      <c r="A10" s="49" t="s">
        <v>36</v>
      </c>
      <c r="B10" s="49" t="s">
        <v>17</v>
      </c>
      <c r="C10" s="61"/>
      <c r="D10" s="61"/>
      <c r="E10" s="61"/>
      <c r="F10" s="61">
        <v>100</v>
      </c>
      <c r="G10" s="61">
        <v>200</v>
      </c>
      <c r="H10" s="61">
        <v>400</v>
      </c>
      <c r="I10" s="61" t="s">
        <v>37</v>
      </c>
      <c r="J10" s="61"/>
      <c r="K10" s="61"/>
      <c r="L10" s="61"/>
      <c r="M10" s="61"/>
      <c r="N10" s="61" t="s">
        <v>38</v>
      </c>
      <c r="O10" s="61">
        <v>115</v>
      </c>
      <c r="P10" s="61" t="s">
        <v>39</v>
      </c>
      <c r="Q10" s="61"/>
      <c r="R10" s="17">
        <v>44.244999999999997</v>
      </c>
      <c r="S10" s="17">
        <v>49.249000000000002</v>
      </c>
      <c r="T10" s="17">
        <v>54.253</v>
      </c>
      <c r="U10" s="90">
        <v>20</v>
      </c>
      <c r="V10" s="6" t="s">
        <v>3</v>
      </c>
      <c r="W10" s="9" t="str">
        <f>IF(T10&lt;=70,"compliant","non- compliant")</f>
        <v>compliant</v>
      </c>
      <c r="X10" s="6"/>
    </row>
    <row r="11" spans="1:24" x14ac:dyDescent="0.25">
      <c r="A11" s="49" t="s">
        <v>40</v>
      </c>
      <c r="B11" s="49" t="s">
        <v>17</v>
      </c>
      <c r="C11" s="61" t="s">
        <v>41</v>
      </c>
      <c r="D11" s="61">
        <v>1.4999999999999999E-2</v>
      </c>
      <c r="E11" s="61">
        <v>0.1</v>
      </c>
      <c r="F11" s="61">
        <v>1</v>
      </c>
      <c r="G11" s="61">
        <v>2</v>
      </c>
      <c r="H11" s="61">
        <v>10</v>
      </c>
      <c r="I11" s="61" t="s">
        <v>42</v>
      </c>
      <c r="J11" s="61"/>
      <c r="K11" s="61"/>
      <c r="L11" s="61"/>
      <c r="M11" s="61"/>
      <c r="N11" s="61"/>
      <c r="O11" s="61"/>
      <c r="P11" s="61"/>
      <c r="Q11" s="61"/>
      <c r="R11" s="35">
        <v>0.03</v>
      </c>
      <c r="S11" s="35">
        <v>0.08</v>
      </c>
      <c r="T11" s="35">
        <v>2.79</v>
      </c>
      <c r="U11" s="90">
        <v>0.05</v>
      </c>
      <c r="V11" s="6" t="s">
        <v>0</v>
      </c>
      <c r="W11" s="9" t="str">
        <f>IF(S11&lt;=0.15,"compliant","non-compliant")</f>
        <v>compliant</v>
      </c>
      <c r="X11" s="6"/>
    </row>
    <row r="12" spans="1:24" x14ac:dyDescent="0.25">
      <c r="A12" s="49" t="s">
        <v>43</v>
      </c>
      <c r="B12" s="49" t="s">
        <v>17</v>
      </c>
      <c r="C12" s="61"/>
      <c r="D12" s="61"/>
      <c r="E12" s="61"/>
      <c r="F12" s="61">
        <v>6</v>
      </c>
      <c r="G12" s="61">
        <v>10</v>
      </c>
      <c r="H12" s="61">
        <v>20</v>
      </c>
      <c r="I12" s="61" t="s">
        <v>44</v>
      </c>
      <c r="J12" s="61"/>
      <c r="K12" s="61"/>
      <c r="L12" s="61"/>
      <c r="M12" s="61"/>
      <c r="N12" s="61"/>
      <c r="O12" s="61"/>
      <c r="P12" s="61" t="s">
        <v>45</v>
      </c>
      <c r="Q12" s="61"/>
      <c r="R12" s="35"/>
      <c r="S12" s="35"/>
      <c r="T12" s="35"/>
      <c r="U12" s="90">
        <v>0.5</v>
      </c>
      <c r="V12" s="6" t="s">
        <v>1</v>
      </c>
      <c r="W12" s="9" t="str">
        <f>IF(S12&lt;=10,"compliant","non-compliant")</f>
        <v>compliant</v>
      </c>
      <c r="X12" s="6"/>
    </row>
    <row r="13" spans="1:24" x14ac:dyDescent="0.25">
      <c r="A13" s="49" t="s">
        <v>46</v>
      </c>
      <c r="B13" s="49" t="s">
        <v>17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34"/>
      <c r="S13" s="34"/>
      <c r="T13" s="34"/>
      <c r="U13" s="90">
        <v>0.25</v>
      </c>
      <c r="V13" s="6"/>
      <c r="W13" s="9"/>
      <c r="X13" s="6"/>
    </row>
    <row r="14" spans="1:24" ht="15" customHeight="1" x14ac:dyDescent="0.25">
      <c r="A14" s="49" t="s">
        <v>47</v>
      </c>
      <c r="B14" s="49"/>
      <c r="C14" s="104" t="s">
        <v>48</v>
      </c>
      <c r="D14" s="104"/>
      <c r="E14" s="104"/>
      <c r="F14" s="66" t="s">
        <v>49</v>
      </c>
      <c r="G14" s="66"/>
      <c r="H14" s="66"/>
      <c r="I14" s="66"/>
      <c r="J14" s="67" t="s">
        <v>50</v>
      </c>
      <c r="K14" s="67" t="s">
        <v>51</v>
      </c>
      <c r="L14" s="67" t="s">
        <v>51</v>
      </c>
      <c r="M14" s="67" t="s">
        <v>52</v>
      </c>
      <c r="N14" s="67" t="s">
        <v>53</v>
      </c>
      <c r="O14" s="67"/>
      <c r="P14" s="62"/>
      <c r="Q14" s="67" t="s">
        <v>54</v>
      </c>
      <c r="R14" s="17">
        <v>7.9244500000000002</v>
      </c>
      <c r="S14" s="17">
        <v>8.1519999999999992</v>
      </c>
      <c r="T14" s="17">
        <v>8.3583499999999997</v>
      </c>
      <c r="U14" s="90" t="s">
        <v>93</v>
      </c>
      <c r="V14" s="7" t="s">
        <v>3</v>
      </c>
      <c r="W14" s="9" t="str">
        <f>IF(R14&gt;=6.5,"compliant","non-compliant")</f>
        <v>compliant</v>
      </c>
      <c r="X14" s="9"/>
    </row>
    <row r="15" spans="1:24" x14ac:dyDescent="0.25">
      <c r="A15" s="49" t="s">
        <v>55</v>
      </c>
      <c r="B15" s="49" t="s">
        <v>17</v>
      </c>
      <c r="C15" s="61" t="s">
        <v>56</v>
      </c>
      <c r="D15" s="61">
        <v>2.5000000000000001E-2</v>
      </c>
      <c r="E15" s="61" t="s">
        <v>57</v>
      </c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35">
        <v>5.0000000000000001E-3</v>
      </c>
      <c r="S15" s="35">
        <v>5.0000000000000001E-3</v>
      </c>
      <c r="T15" s="35">
        <v>0.33</v>
      </c>
      <c r="U15" s="95">
        <v>2.5000000000000001E-2</v>
      </c>
      <c r="V15" s="6" t="s">
        <v>0</v>
      </c>
      <c r="W15" s="9" t="str">
        <f>IF(S15&lt;=0.025,"compliant","non-compliant")</f>
        <v>compliant</v>
      </c>
      <c r="X15" s="6"/>
    </row>
    <row r="16" spans="1:24" ht="34.5" x14ac:dyDescent="0.25">
      <c r="A16" s="49" t="s">
        <v>58</v>
      </c>
      <c r="B16" s="49" t="s">
        <v>17</v>
      </c>
      <c r="C16" s="61"/>
      <c r="D16" s="61"/>
      <c r="E16" s="61"/>
      <c r="F16" s="61">
        <v>200</v>
      </c>
      <c r="G16" s="61"/>
      <c r="H16" s="61">
        <v>400</v>
      </c>
      <c r="I16" s="61"/>
      <c r="J16" s="61">
        <v>30</v>
      </c>
      <c r="K16" s="61">
        <v>80</v>
      </c>
      <c r="L16" s="61">
        <v>200</v>
      </c>
      <c r="M16" s="61">
        <v>500</v>
      </c>
      <c r="N16" s="61"/>
      <c r="O16" s="61"/>
      <c r="P16" s="61" t="s">
        <v>24</v>
      </c>
      <c r="Q16" s="61"/>
      <c r="R16" s="17">
        <v>46.058199999999999</v>
      </c>
      <c r="S16" s="17">
        <v>69.293000000000006</v>
      </c>
      <c r="T16" s="17">
        <v>82.059299999999993</v>
      </c>
      <c r="U16" s="92">
        <v>60</v>
      </c>
      <c r="V16" s="46" t="s">
        <v>101</v>
      </c>
      <c r="W16" s="9" t="str">
        <f>IF(T16&lt;=400,"compliant","non-complaint")</f>
        <v>compliant</v>
      </c>
      <c r="X16" s="6"/>
    </row>
    <row r="17" spans="1:24" x14ac:dyDescent="0.25">
      <c r="A17" s="49" t="s">
        <v>59</v>
      </c>
      <c r="B17" s="49" t="s">
        <v>17</v>
      </c>
      <c r="C17" s="61"/>
      <c r="D17" s="61"/>
      <c r="E17" s="61"/>
      <c r="F17" s="61"/>
      <c r="G17" s="61"/>
      <c r="H17" s="61"/>
      <c r="I17" s="61"/>
      <c r="J17" s="61">
        <v>50</v>
      </c>
      <c r="K17" s="61">
        <v>120</v>
      </c>
      <c r="L17" s="61">
        <v>300</v>
      </c>
      <c r="M17" s="61">
        <v>1200</v>
      </c>
      <c r="N17" s="61"/>
      <c r="O17" s="61"/>
      <c r="P17" s="61"/>
      <c r="Q17" s="61"/>
      <c r="R17" s="17">
        <v>158.03704999999999</v>
      </c>
      <c r="S17" s="17">
        <v>167.6765</v>
      </c>
      <c r="T17" s="17">
        <v>177.31594999999999</v>
      </c>
      <c r="U17" s="92">
        <v>120</v>
      </c>
      <c r="V17" s="6" t="s">
        <v>2</v>
      </c>
      <c r="W17" s="9" t="str">
        <f>IF(T17&lt;=300,"compliant","non-compliant")</f>
        <v>compliant</v>
      </c>
      <c r="X17" s="6"/>
    </row>
    <row r="18" spans="1:24" x14ac:dyDescent="0.25">
      <c r="A18" s="8" t="s">
        <v>60</v>
      </c>
      <c r="B18" s="50"/>
      <c r="C18" s="61"/>
      <c r="D18" s="61"/>
      <c r="E18" s="61"/>
      <c r="F18" s="61">
        <v>5</v>
      </c>
      <c r="G18" s="61">
        <v>10</v>
      </c>
      <c r="H18" s="61">
        <v>20</v>
      </c>
      <c r="I18" s="61" t="s">
        <v>44</v>
      </c>
      <c r="J18" s="61"/>
      <c r="K18" s="61"/>
      <c r="L18" s="61"/>
      <c r="M18" s="61"/>
      <c r="N18" s="61"/>
      <c r="O18" s="61"/>
      <c r="P18" s="61"/>
      <c r="Q18" s="61"/>
      <c r="R18" s="51"/>
      <c r="S18" s="51"/>
      <c r="T18" s="51"/>
      <c r="U18" s="90">
        <v>5</v>
      </c>
      <c r="V18" s="30" t="s">
        <v>1</v>
      </c>
      <c r="W18" s="6"/>
      <c r="X18" s="6"/>
    </row>
    <row r="19" spans="1:24" x14ac:dyDescent="0.25">
      <c r="A19" s="8" t="s">
        <v>61</v>
      </c>
      <c r="B19" s="8" t="s">
        <v>17</v>
      </c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6"/>
      <c r="S19" s="6"/>
      <c r="T19" s="6"/>
      <c r="U19" s="90">
        <v>9</v>
      </c>
      <c r="V19" s="44"/>
      <c r="W19" s="6"/>
      <c r="X19" s="6"/>
    </row>
    <row r="20" spans="1:24" x14ac:dyDescent="0.25">
      <c r="A20" s="8" t="s">
        <v>63</v>
      </c>
      <c r="B20" s="8" t="s">
        <v>64</v>
      </c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 t="s">
        <v>30</v>
      </c>
      <c r="O20" s="61">
        <v>8</v>
      </c>
      <c r="P20" s="61"/>
      <c r="Q20" s="61"/>
      <c r="R20" s="6"/>
      <c r="S20" s="6"/>
      <c r="T20" s="6"/>
      <c r="U20" s="90">
        <v>2</v>
      </c>
      <c r="V20" s="30" t="s">
        <v>3</v>
      </c>
      <c r="W20" s="9"/>
      <c r="X20" s="6"/>
    </row>
    <row r="21" spans="1:24" ht="22.5" x14ac:dyDescent="0.25">
      <c r="A21" s="8" t="s">
        <v>65</v>
      </c>
      <c r="B21" s="8" t="s">
        <v>17</v>
      </c>
      <c r="C21" s="61"/>
      <c r="D21" s="61"/>
      <c r="E21" s="61"/>
      <c r="F21" s="61"/>
      <c r="G21" s="61"/>
      <c r="H21" s="61"/>
      <c r="I21" s="61"/>
      <c r="J21" s="61">
        <v>3</v>
      </c>
      <c r="K21" s="61">
        <v>5</v>
      </c>
      <c r="L21" s="61">
        <v>5</v>
      </c>
      <c r="M21" s="61">
        <v>25</v>
      </c>
      <c r="N21" s="68" t="s">
        <v>66</v>
      </c>
      <c r="O21" s="68"/>
      <c r="P21" s="61"/>
      <c r="Q21" s="61"/>
      <c r="R21" s="6"/>
      <c r="S21" s="6"/>
      <c r="T21" s="6"/>
      <c r="U21" s="90">
        <v>25</v>
      </c>
      <c r="V21" s="30" t="s">
        <v>3</v>
      </c>
      <c r="W21" s="9"/>
      <c r="X21" s="6"/>
    </row>
    <row r="22" spans="1:24" x14ac:dyDescent="0.25">
      <c r="A22" s="8" t="s">
        <v>67</v>
      </c>
      <c r="B22" s="10" t="s">
        <v>121</v>
      </c>
      <c r="C22" s="61"/>
      <c r="D22" s="61"/>
      <c r="E22" s="61"/>
      <c r="F22" s="61">
        <v>1</v>
      </c>
      <c r="G22" s="61">
        <v>1.5</v>
      </c>
      <c r="H22" s="61">
        <v>100</v>
      </c>
      <c r="I22" s="61"/>
      <c r="J22" s="61"/>
      <c r="K22" s="61"/>
      <c r="L22" s="61"/>
      <c r="M22" s="61"/>
      <c r="N22" s="61"/>
      <c r="O22" s="61"/>
      <c r="P22" s="61"/>
      <c r="Q22" s="61" t="s">
        <v>69</v>
      </c>
      <c r="R22" s="6"/>
      <c r="S22" s="6"/>
      <c r="T22" s="6"/>
      <c r="U22" s="90">
        <v>1</v>
      </c>
      <c r="V22" s="30"/>
      <c r="W22" s="6"/>
      <c r="X22" s="6"/>
    </row>
    <row r="23" spans="1:24" x14ac:dyDescent="0.25">
      <c r="A23" s="11" t="s">
        <v>70</v>
      </c>
      <c r="B23" s="8" t="s">
        <v>71</v>
      </c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 t="s">
        <v>72</v>
      </c>
      <c r="R23" s="6"/>
      <c r="S23" s="6"/>
      <c r="T23" s="6"/>
      <c r="U23" s="90">
        <v>130</v>
      </c>
      <c r="V23" s="30" t="s">
        <v>94</v>
      </c>
      <c r="W23" s="6"/>
      <c r="X23" s="6"/>
    </row>
    <row r="24" spans="1:24" x14ac:dyDescent="0.25">
      <c r="A24" s="12" t="s">
        <v>73</v>
      </c>
      <c r="B24" s="8" t="s">
        <v>71</v>
      </c>
      <c r="C24" s="61"/>
      <c r="D24" s="61"/>
      <c r="E24" s="61"/>
      <c r="F24" s="61">
        <v>0</v>
      </c>
      <c r="G24" s="61">
        <v>1</v>
      </c>
      <c r="H24" s="61">
        <v>10</v>
      </c>
      <c r="I24" s="61">
        <v>100</v>
      </c>
      <c r="J24" s="61"/>
      <c r="K24" s="61"/>
      <c r="L24" s="61"/>
      <c r="M24" s="61"/>
      <c r="N24" s="61" t="s">
        <v>74</v>
      </c>
      <c r="O24" s="61"/>
      <c r="P24" s="61" t="s">
        <v>75</v>
      </c>
      <c r="Q24" s="61" t="s">
        <v>72</v>
      </c>
      <c r="R24" s="6"/>
      <c r="S24" s="6"/>
      <c r="T24" s="6"/>
      <c r="U24" s="90">
        <v>130</v>
      </c>
      <c r="V24" s="30" t="s">
        <v>94</v>
      </c>
      <c r="W24" s="6"/>
      <c r="X24" s="6"/>
    </row>
    <row r="25" spans="1:24" x14ac:dyDescent="0.25">
      <c r="A25" s="8" t="s">
        <v>76</v>
      </c>
      <c r="B25" s="8" t="s">
        <v>17</v>
      </c>
      <c r="C25" s="61" t="s">
        <v>103</v>
      </c>
      <c r="D25" s="61" t="s">
        <v>78</v>
      </c>
      <c r="E25" s="61" t="s">
        <v>79</v>
      </c>
      <c r="F25" s="61">
        <v>0.15</v>
      </c>
      <c r="G25" s="61">
        <v>0.5</v>
      </c>
      <c r="H25" s="61" t="s">
        <v>80</v>
      </c>
      <c r="I25" s="61"/>
      <c r="J25" s="61"/>
      <c r="K25" s="61"/>
      <c r="L25" s="61"/>
      <c r="M25" s="61"/>
      <c r="N25" s="61" t="s">
        <v>89</v>
      </c>
      <c r="O25" s="61">
        <v>20</v>
      </c>
      <c r="P25" s="61">
        <v>5</v>
      </c>
      <c r="Q25" s="61"/>
      <c r="R25" s="6"/>
      <c r="S25" s="6"/>
      <c r="T25" s="6"/>
      <c r="U25" s="90">
        <v>0.01</v>
      </c>
      <c r="V25" s="30" t="s">
        <v>0</v>
      </c>
      <c r="W25" s="6"/>
      <c r="X25" s="6"/>
    </row>
    <row r="26" spans="1:24" x14ac:dyDescent="0.25">
      <c r="A26" s="8" t="s">
        <v>81</v>
      </c>
      <c r="B26" s="8" t="s">
        <v>17</v>
      </c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 t="s">
        <v>82</v>
      </c>
      <c r="O26" s="61">
        <v>1</v>
      </c>
      <c r="P26" s="61">
        <v>5</v>
      </c>
      <c r="Q26" s="61"/>
      <c r="R26" s="6"/>
      <c r="S26" s="6"/>
      <c r="T26" s="6"/>
      <c r="U26" s="91">
        <v>0.5</v>
      </c>
      <c r="V26" s="30" t="s">
        <v>3</v>
      </c>
      <c r="W26" s="6"/>
      <c r="X26" s="6"/>
    </row>
    <row r="27" spans="1:24" x14ac:dyDescent="0.25">
      <c r="A27" s="8" t="s">
        <v>83</v>
      </c>
      <c r="B27" s="8" t="s">
        <v>123</v>
      </c>
      <c r="C27" s="61">
        <v>7</v>
      </c>
      <c r="D27" s="61">
        <v>14</v>
      </c>
      <c r="E27" s="61">
        <v>200</v>
      </c>
      <c r="F27" s="61">
        <v>50</v>
      </c>
      <c r="G27" s="61"/>
      <c r="H27" s="61">
        <v>1000</v>
      </c>
      <c r="I27" s="61"/>
      <c r="J27" s="61"/>
      <c r="K27" s="61"/>
      <c r="L27" s="61"/>
      <c r="M27" s="61"/>
      <c r="N27" s="61">
        <v>100</v>
      </c>
      <c r="O27" s="61">
        <v>1000</v>
      </c>
      <c r="P27" s="61" t="s">
        <v>122</v>
      </c>
      <c r="Q27" s="61"/>
      <c r="R27" s="6"/>
      <c r="S27" s="6"/>
      <c r="T27" s="6"/>
      <c r="U27" s="90">
        <v>7</v>
      </c>
      <c r="V27" s="30" t="s">
        <v>0</v>
      </c>
      <c r="W27" s="6"/>
      <c r="X27" s="6"/>
    </row>
    <row r="28" spans="1:24" ht="15" customHeight="1" x14ac:dyDescent="0.25">
      <c r="A28" s="8" t="s">
        <v>86</v>
      </c>
      <c r="B28" s="8" t="s">
        <v>17</v>
      </c>
      <c r="C28" s="104" t="s">
        <v>87</v>
      </c>
      <c r="D28" s="104"/>
      <c r="E28" s="104"/>
      <c r="F28" s="61">
        <v>0.1</v>
      </c>
      <c r="G28" s="61">
        <v>0.3</v>
      </c>
      <c r="H28" s="61">
        <v>1</v>
      </c>
      <c r="I28" s="61" t="s">
        <v>88</v>
      </c>
      <c r="J28" s="61">
        <v>0.1</v>
      </c>
      <c r="K28" s="61">
        <v>0.2</v>
      </c>
      <c r="L28" s="61">
        <v>0.3</v>
      </c>
      <c r="M28" s="61">
        <v>10</v>
      </c>
      <c r="N28" s="61" t="s">
        <v>89</v>
      </c>
      <c r="O28" s="61">
        <v>20</v>
      </c>
      <c r="P28" s="61" t="s">
        <v>90</v>
      </c>
      <c r="Q28" s="61"/>
      <c r="R28" s="6"/>
      <c r="S28" s="6"/>
      <c r="T28" s="6"/>
      <c r="U28" s="90">
        <v>0.1</v>
      </c>
      <c r="V28" s="30" t="s">
        <v>1</v>
      </c>
      <c r="W28" s="9"/>
      <c r="X28" s="6"/>
    </row>
    <row r="29" spans="1:24" x14ac:dyDescent="0.25">
      <c r="A29" s="8" t="s">
        <v>91</v>
      </c>
      <c r="B29" s="8" t="s">
        <v>17</v>
      </c>
      <c r="C29" s="61">
        <v>0.18</v>
      </c>
      <c r="D29" s="61">
        <v>0.37</v>
      </c>
      <c r="E29" s="61">
        <v>1.3</v>
      </c>
      <c r="F29" s="61">
        <v>0.05</v>
      </c>
      <c r="G29" s="61">
        <v>0.15</v>
      </c>
      <c r="H29" s="61">
        <v>1</v>
      </c>
      <c r="I29" s="61" t="s">
        <v>88</v>
      </c>
      <c r="J29" s="61">
        <v>0.05</v>
      </c>
      <c r="K29" s="61">
        <v>0.1</v>
      </c>
      <c r="L29" s="61">
        <v>0.2</v>
      </c>
      <c r="M29" s="61">
        <v>10</v>
      </c>
      <c r="N29" s="61" t="s">
        <v>92</v>
      </c>
      <c r="O29" s="61">
        <v>10</v>
      </c>
      <c r="P29" s="61">
        <v>10</v>
      </c>
      <c r="Q29" s="61"/>
      <c r="R29" s="6"/>
      <c r="S29" s="6"/>
      <c r="T29" s="6"/>
      <c r="U29" s="90">
        <v>0.02</v>
      </c>
      <c r="V29" s="30" t="s">
        <v>3</v>
      </c>
      <c r="W29" s="9"/>
      <c r="X29" s="6"/>
    </row>
    <row r="30" spans="1:24" x14ac:dyDescent="0.25">
      <c r="N30" s="69"/>
      <c r="O30" s="69"/>
    </row>
    <row r="31" spans="1:24" x14ac:dyDescent="0.25">
      <c r="N31" s="70"/>
      <c r="O31" s="70"/>
    </row>
    <row r="32" spans="1:24" x14ac:dyDescent="0.25">
      <c r="N32" s="70"/>
      <c r="O32" s="70"/>
    </row>
    <row r="33" spans="14:15" x14ac:dyDescent="0.25">
      <c r="N33" s="70"/>
      <c r="O33" s="70"/>
    </row>
    <row r="34" spans="14:15" x14ac:dyDescent="0.25">
      <c r="N34" s="70"/>
      <c r="O34" s="70"/>
    </row>
    <row r="35" spans="14:15" x14ac:dyDescent="0.25">
      <c r="N35" s="70"/>
      <c r="O35" s="70"/>
    </row>
    <row r="36" spans="14:15" x14ac:dyDescent="0.25">
      <c r="N36" s="70"/>
      <c r="O36" s="70"/>
    </row>
    <row r="37" spans="14:15" x14ac:dyDescent="0.25">
      <c r="N37" s="70"/>
      <c r="O37" s="70"/>
    </row>
    <row r="38" spans="14:15" x14ac:dyDescent="0.25">
      <c r="N38" s="70"/>
      <c r="O38" s="70"/>
    </row>
    <row r="39" spans="14:15" x14ac:dyDescent="0.25">
      <c r="N39" s="70"/>
      <c r="O39" s="70"/>
    </row>
    <row r="40" spans="14:15" x14ac:dyDescent="0.25">
      <c r="N40" s="70"/>
      <c r="O40" s="70"/>
    </row>
    <row r="41" spans="14:15" x14ac:dyDescent="0.25">
      <c r="N41" s="70"/>
      <c r="O41" s="70"/>
    </row>
    <row r="42" spans="14:15" x14ac:dyDescent="0.25">
      <c r="N42" s="70"/>
      <c r="O42" s="70"/>
    </row>
    <row r="43" spans="14:15" x14ac:dyDescent="0.25">
      <c r="N43" s="70"/>
      <c r="O43" s="70"/>
    </row>
    <row r="44" spans="14:15" x14ac:dyDescent="0.25">
      <c r="N44" s="70"/>
      <c r="O44" s="70"/>
    </row>
    <row r="45" spans="14:15" x14ac:dyDescent="0.25">
      <c r="N45" s="70"/>
      <c r="O45" s="70"/>
    </row>
    <row r="46" spans="14:15" x14ac:dyDescent="0.25">
      <c r="N46" s="70"/>
      <c r="O46" s="70"/>
    </row>
    <row r="47" spans="14:15" x14ac:dyDescent="0.25">
      <c r="N47" s="70"/>
      <c r="O47" s="70"/>
    </row>
    <row r="48" spans="14:15" x14ac:dyDescent="0.25">
      <c r="N48" s="70"/>
      <c r="O48" s="70"/>
    </row>
    <row r="49" spans="14:15" x14ac:dyDescent="0.25">
      <c r="N49" s="70"/>
      <c r="O49" s="70"/>
    </row>
    <row r="50" spans="14:15" x14ac:dyDescent="0.25">
      <c r="N50" s="70"/>
      <c r="O50" s="70"/>
    </row>
    <row r="51" spans="14:15" x14ac:dyDescent="0.25">
      <c r="N51" s="70"/>
      <c r="O51" s="70"/>
    </row>
    <row r="52" spans="14:15" x14ac:dyDescent="0.25">
      <c r="N52" s="70"/>
      <c r="O52" s="70"/>
    </row>
    <row r="53" spans="14:15" x14ac:dyDescent="0.25">
      <c r="N53" s="70"/>
      <c r="O53" s="70"/>
    </row>
    <row r="54" spans="14:15" x14ac:dyDescent="0.25">
      <c r="N54" s="70"/>
      <c r="O54" s="70"/>
    </row>
    <row r="55" spans="14:15" x14ac:dyDescent="0.25">
      <c r="N55" s="70"/>
      <c r="O55" s="70"/>
    </row>
    <row r="56" spans="14:15" x14ac:dyDescent="0.25">
      <c r="N56" s="70"/>
      <c r="O56" s="70"/>
    </row>
    <row r="57" spans="14:15" x14ac:dyDescent="0.25">
      <c r="N57" s="70"/>
      <c r="O57" s="70"/>
    </row>
    <row r="58" spans="14:15" x14ac:dyDescent="0.25">
      <c r="N58" s="70"/>
      <c r="O58" s="70"/>
    </row>
    <row r="59" spans="14:15" x14ac:dyDescent="0.25">
      <c r="N59" s="70"/>
      <c r="O59" s="70"/>
    </row>
    <row r="60" spans="14:15" x14ac:dyDescent="0.25">
      <c r="N60" s="70"/>
      <c r="O60" s="70"/>
    </row>
    <row r="61" spans="14:15" x14ac:dyDescent="0.25">
      <c r="N61" s="70"/>
      <c r="O61" s="70"/>
    </row>
    <row r="62" spans="14:15" x14ac:dyDescent="0.25">
      <c r="N62" s="70"/>
      <c r="O62" s="70"/>
    </row>
    <row r="63" spans="14:15" x14ac:dyDescent="0.25">
      <c r="N63" s="42"/>
      <c r="O63" s="42"/>
    </row>
    <row r="64" spans="14:15" x14ac:dyDescent="0.25">
      <c r="N64" s="9"/>
      <c r="O64" s="9"/>
    </row>
    <row r="65" spans="14:15" x14ac:dyDescent="0.25">
      <c r="N65" s="9"/>
      <c r="O65" s="9"/>
    </row>
    <row r="66" spans="14:15" x14ac:dyDescent="0.25">
      <c r="N66" s="9"/>
      <c r="O66" s="9"/>
    </row>
    <row r="67" spans="14:15" x14ac:dyDescent="0.25">
      <c r="N67" s="9"/>
      <c r="O67" s="9"/>
    </row>
    <row r="68" spans="14:15" x14ac:dyDescent="0.25">
      <c r="N68" s="9"/>
      <c r="O68" s="9"/>
    </row>
    <row r="69" spans="14:15" x14ac:dyDescent="0.25">
      <c r="N69" s="9"/>
      <c r="O69" s="9"/>
    </row>
    <row r="70" spans="14:15" x14ac:dyDescent="0.25">
      <c r="N70" s="9"/>
      <c r="O70" s="9"/>
    </row>
    <row r="71" spans="14:15" x14ac:dyDescent="0.25">
      <c r="N71" s="9"/>
      <c r="O71" s="9"/>
    </row>
    <row r="72" spans="14:15" x14ac:dyDescent="0.25">
      <c r="N72" s="9"/>
      <c r="O72" s="9"/>
    </row>
    <row r="73" spans="14:15" x14ac:dyDescent="0.25">
      <c r="N73" s="9"/>
      <c r="O73" s="9"/>
    </row>
    <row r="74" spans="14:15" x14ac:dyDescent="0.25">
      <c r="N74" s="9"/>
      <c r="O74" s="9"/>
    </row>
    <row r="75" spans="14:15" x14ac:dyDescent="0.25">
      <c r="N75" s="9"/>
      <c r="O75" s="9"/>
    </row>
    <row r="76" spans="14:15" x14ac:dyDescent="0.25">
      <c r="N76" s="9"/>
      <c r="O76" s="9"/>
    </row>
    <row r="77" spans="14:15" x14ac:dyDescent="0.25">
      <c r="N77" s="71"/>
      <c r="O77" s="71"/>
    </row>
    <row r="78" spans="14:15" x14ac:dyDescent="0.25">
      <c r="N78" s="70"/>
      <c r="O78" s="70"/>
    </row>
    <row r="79" spans="14:15" x14ac:dyDescent="0.25">
      <c r="N79" s="70"/>
      <c r="O79" s="70"/>
    </row>
    <row r="80" spans="14:15" x14ac:dyDescent="0.25">
      <c r="N80" s="70"/>
      <c r="O80" s="70"/>
    </row>
    <row r="81" spans="14:15" x14ac:dyDescent="0.25">
      <c r="N81" s="70"/>
      <c r="O81" s="70"/>
    </row>
    <row r="82" spans="14:15" x14ac:dyDescent="0.25">
      <c r="N82" s="70"/>
      <c r="O82" s="70"/>
    </row>
    <row r="83" spans="14:15" x14ac:dyDescent="0.25">
      <c r="N83" s="70"/>
      <c r="O83" s="70"/>
    </row>
    <row r="84" spans="14:15" x14ac:dyDescent="0.25">
      <c r="N84" s="70"/>
      <c r="O84" s="70"/>
    </row>
    <row r="85" spans="14:15" x14ac:dyDescent="0.25">
      <c r="N85" s="70"/>
      <c r="O85" s="70"/>
    </row>
    <row r="86" spans="14:15" x14ac:dyDescent="0.25">
      <c r="N86" s="70"/>
      <c r="O86" s="70"/>
    </row>
    <row r="87" spans="14:15" x14ac:dyDescent="0.25">
      <c r="N87" s="70"/>
      <c r="O87" s="70"/>
    </row>
    <row r="88" spans="14:15" x14ac:dyDescent="0.25">
      <c r="N88" s="70"/>
      <c r="O88" s="70"/>
    </row>
    <row r="89" spans="14:15" x14ac:dyDescent="0.25">
      <c r="N89" s="70"/>
      <c r="O89" s="70"/>
    </row>
    <row r="90" spans="14:15" x14ac:dyDescent="0.25">
      <c r="N90" s="70"/>
      <c r="O90" s="70"/>
    </row>
    <row r="91" spans="14:15" x14ac:dyDescent="0.25">
      <c r="N91" s="70"/>
      <c r="O91" s="70"/>
    </row>
    <row r="92" spans="14:15" x14ac:dyDescent="0.25">
      <c r="N92" s="70"/>
      <c r="O92" s="70"/>
    </row>
    <row r="93" spans="14:15" x14ac:dyDescent="0.25">
      <c r="N93" s="70"/>
      <c r="O93" s="70"/>
    </row>
    <row r="94" spans="14:15" x14ac:dyDescent="0.25">
      <c r="N94" s="70"/>
      <c r="O94" s="70"/>
    </row>
    <row r="95" spans="14:15" x14ac:dyDescent="0.25">
      <c r="N95" s="70"/>
      <c r="O95" s="70"/>
    </row>
    <row r="96" spans="14:15" x14ac:dyDescent="0.25">
      <c r="N96" s="70"/>
      <c r="O96" s="70"/>
    </row>
    <row r="97" spans="14:15" x14ac:dyDescent="0.25">
      <c r="N97" s="70"/>
      <c r="O97" s="70"/>
    </row>
    <row r="98" spans="14:15" x14ac:dyDescent="0.25">
      <c r="N98" s="70"/>
      <c r="O98" s="70"/>
    </row>
    <row r="99" spans="14:15" x14ac:dyDescent="0.25">
      <c r="N99" s="70"/>
      <c r="O99" s="70"/>
    </row>
    <row r="100" spans="14:15" x14ac:dyDescent="0.25">
      <c r="N100" s="70"/>
      <c r="O100" s="70"/>
    </row>
    <row r="101" spans="14:15" x14ac:dyDescent="0.25">
      <c r="N101" s="70"/>
      <c r="O101" s="70"/>
    </row>
    <row r="102" spans="14:15" x14ac:dyDescent="0.25">
      <c r="N102" s="70"/>
      <c r="O102" s="70"/>
    </row>
    <row r="103" spans="14:15" x14ac:dyDescent="0.25">
      <c r="N103" s="70"/>
      <c r="O103" s="70"/>
    </row>
    <row r="104" spans="14:15" x14ac:dyDescent="0.25">
      <c r="N104" s="70"/>
      <c r="O104" s="70"/>
    </row>
  </sheetData>
  <sheetProtection password="A6E3" sheet="1" objects="1" scenarios="1" selectLockedCells="1" selectUnlockedCells="1"/>
  <mergeCells count="8">
    <mergeCell ref="C28:E28"/>
    <mergeCell ref="V1:W2"/>
    <mergeCell ref="C1:E1"/>
    <mergeCell ref="F1:I1"/>
    <mergeCell ref="J1:M1"/>
    <mergeCell ref="C14:E14"/>
    <mergeCell ref="R1:T1"/>
    <mergeCell ref="N1:O1"/>
  </mergeCells>
  <conditionalFormatting sqref="W18:W29">
    <cfRule type="containsText" dxfId="8" priority="4" operator="containsText" text="non-compliant">
      <formula>NOT(ISERROR(SEARCH("non-compliant",W18)))</formula>
    </cfRule>
  </conditionalFormatting>
  <conditionalFormatting sqref="W3:W10 W12:W17">
    <cfRule type="containsText" dxfId="7" priority="2" operator="containsText" text="non-compliant">
      <formula>NOT(ISERROR(SEARCH("non-compliant",W3)))</formula>
    </cfRule>
  </conditionalFormatting>
  <conditionalFormatting sqref="W11">
    <cfRule type="containsText" dxfId="6" priority="1" operator="containsText" text="non-compliant">
      <formula>NOT(ISERROR(SEARCH("non-compliant",W11)))</formula>
    </cfRule>
  </conditionalFormatting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</sheetPr>
  <dimension ref="A1:X104"/>
  <sheetViews>
    <sheetView topLeftCell="I1" workbookViewId="0">
      <selection activeCell="U3" sqref="U3:U29"/>
    </sheetView>
  </sheetViews>
  <sheetFormatPr defaultRowHeight="15" x14ac:dyDescent="0.25"/>
  <cols>
    <col min="1" max="1" width="24.42578125" style="13" customWidth="1"/>
    <col min="2" max="2" width="13.42578125" style="13" customWidth="1"/>
    <col min="3" max="13" width="8.7109375" style="23" customWidth="1"/>
    <col min="14" max="15" width="8.7109375" style="72" customWidth="1"/>
    <col min="16" max="17" width="8.7109375" style="23" customWidth="1"/>
    <col min="18" max="18" width="9.140625" style="14"/>
    <col min="22" max="22" width="15.7109375" customWidth="1"/>
    <col min="23" max="23" width="13.5703125" customWidth="1"/>
    <col min="24" max="24" width="9.7109375" bestFit="1" customWidth="1"/>
  </cols>
  <sheetData>
    <row r="1" spans="1:24" ht="22.5" customHeight="1" x14ac:dyDescent="0.25">
      <c r="A1" s="47" t="s">
        <v>105</v>
      </c>
      <c r="B1" s="48"/>
      <c r="C1" s="108" t="s">
        <v>0</v>
      </c>
      <c r="D1" s="108"/>
      <c r="E1" s="108"/>
      <c r="F1" s="108" t="s">
        <v>1</v>
      </c>
      <c r="G1" s="108"/>
      <c r="H1" s="108"/>
      <c r="I1" s="108"/>
      <c r="J1" s="108" t="s">
        <v>2</v>
      </c>
      <c r="K1" s="108"/>
      <c r="L1" s="108"/>
      <c r="M1" s="108"/>
      <c r="N1" s="109" t="s">
        <v>3</v>
      </c>
      <c r="O1" s="110"/>
      <c r="P1" s="60" t="s">
        <v>4</v>
      </c>
      <c r="Q1" s="60" t="s">
        <v>5</v>
      </c>
      <c r="R1" s="123">
        <v>192537</v>
      </c>
      <c r="S1" s="123"/>
      <c r="T1" s="123"/>
      <c r="U1" s="3" t="s">
        <v>6</v>
      </c>
      <c r="V1" s="111" t="s">
        <v>98</v>
      </c>
      <c r="W1" s="112"/>
      <c r="X1" s="6"/>
    </row>
    <row r="2" spans="1:24" ht="28.5" customHeight="1" x14ac:dyDescent="0.25">
      <c r="A2" s="8" t="s">
        <v>8</v>
      </c>
      <c r="B2" s="8" t="s">
        <v>9</v>
      </c>
      <c r="C2" s="63" t="s">
        <v>10</v>
      </c>
      <c r="D2" s="63" t="s">
        <v>11</v>
      </c>
      <c r="E2" s="63" t="s">
        <v>12</v>
      </c>
      <c r="F2" s="63" t="s">
        <v>10</v>
      </c>
      <c r="G2" s="63" t="s">
        <v>13</v>
      </c>
      <c r="H2" s="63" t="s">
        <v>14</v>
      </c>
      <c r="I2" s="63" t="s">
        <v>15</v>
      </c>
      <c r="J2" s="63">
        <v>1</v>
      </c>
      <c r="K2" s="63">
        <v>2</v>
      </c>
      <c r="L2" s="63">
        <v>3</v>
      </c>
      <c r="M2" s="63">
        <v>4</v>
      </c>
      <c r="N2" s="63" t="s">
        <v>10</v>
      </c>
      <c r="O2" s="63" t="s">
        <v>120</v>
      </c>
      <c r="P2" s="60" t="s">
        <v>10</v>
      </c>
      <c r="Q2" s="63" t="s">
        <v>10</v>
      </c>
      <c r="R2" s="20">
        <v>0.05</v>
      </c>
      <c r="S2" s="33">
        <v>0.5</v>
      </c>
      <c r="T2" s="33">
        <v>0.95</v>
      </c>
      <c r="U2" s="5"/>
      <c r="V2" s="113"/>
      <c r="W2" s="114"/>
      <c r="X2" s="6"/>
    </row>
    <row r="3" spans="1:24" x14ac:dyDescent="0.25">
      <c r="A3" s="49" t="s">
        <v>16</v>
      </c>
      <c r="B3" s="49" t="s">
        <v>17</v>
      </c>
      <c r="C3" s="61"/>
      <c r="D3" s="61"/>
      <c r="E3" s="61"/>
      <c r="F3" s="61">
        <v>32</v>
      </c>
      <c r="G3" s="61">
        <v>80</v>
      </c>
      <c r="H3" s="61" t="s">
        <v>18</v>
      </c>
      <c r="I3" s="61"/>
      <c r="J3" s="61"/>
      <c r="K3" s="61"/>
      <c r="L3" s="61"/>
      <c r="M3" s="61"/>
      <c r="N3" s="61"/>
      <c r="O3" s="61"/>
      <c r="P3" s="61" t="s">
        <v>19</v>
      </c>
      <c r="Q3" s="61"/>
      <c r="R3" s="17">
        <v>41.344250000000002</v>
      </c>
      <c r="S3" s="17">
        <v>41.499499999999998</v>
      </c>
      <c r="T3" s="17">
        <v>41.65475</v>
      </c>
      <c r="U3" s="98">
        <v>32</v>
      </c>
      <c r="V3" s="6" t="s">
        <v>1</v>
      </c>
      <c r="W3" s="9" t="str">
        <f>IF(T3&lt;=80,"compliant","noncompliance")</f>
        <v>compliant</v>
      </c>
      <c r="X3" s="6"/>
    </row>
    <row r="4" spans="1:24" x14ac:dyDescent="0.25">
      <c r="A4" s="49" t="s">
        <v>20</v>
      </c>
      <c r="B4" s="49" t="s">
        <v>17</v>
      </c>
      <c r="C4" s="61"/>
      <c r="D4" s="61"/>
      <c r="E4" s="61"/>
      <c r="F4" s="61">
        <v>100</v>
      </c>
      <c r="G4" s="61">
        <v>200</v>
      </c>
      <c r="H4" s="61">
        <v>600</v>
      </c>
      <c r="I4" s="61" t="s">
        <v>21</v>
      </c>
      <c r="J4" s="61">
        <v>20</v>
      </c>
      <c r="K4" s="61">
        <v>40</v>
      </c>
      <c r="L4" s="61">
        <v>100</v>
      </c>
      <c r="M4" s="61">
        <v>500</v>
      </c>
      <c r="N4" s="61" t="s">
        <v>22</v>
      </c>
      <c r="O4" s="61">
        <v>140</v>
      </c>
      <c r="P4" s="61">
        <v>1500</v>
      </c>
      <c r="Q4" s="61"/>
      <c r="R4" s="17">
        <v>47.177500000000002</v>
      </c>
      <c r="S4" s="17">
        <v>54.49</v>
      </c>
      <c r="T4" s="17">
        <v>61.802500000000002</v>
      </c>
      <c r="U4" s="98">
        <v>65</v>
      </c>
      <c r="V4" s="6" t="s">
        <v>99</v>
      </c>
      <c r="W4" s="9" t="str">
        <f>IF(T4&lt;=100,"compliant","non-compliant")</f>
        <v>compliant</v>
      </c>
      <c r="X4" s="9"/>
    </row>
    <row r="5" spans="1:24" x14ac:dyDescent="0.25">
      <c r="A5" s="49" t="s">
        <v>23</v>
      </c>
      <c r="B5" s="49" t="s">
        <v>17</v>
      </c>
      <c r="C5" s="64"/>
      <c r="D5" s="64"/>
      <c r="E5" s="64"/>
      <c r="F5" s="61">
        <v>450</v>
      </c>
      <c r="G5" s="61">
        <v>1000</v>
      </c>
      <c r="H5" s="61">
        <v>2400</v>
      </c>
      <c r="I5" s="61">
        <v>3400</v>
      </c>
      <c r="J5" s="61">
        <v>100</v>
      </c>
      <c r="K5" s="61">
        <v>200</v>
      </c>
      <c r="L5" s="61">
        <v>450</v>
      </c>
      <c r="M5" s="61">
        <v>1600</v>
      </c>
      <c r="N5" s="61">
        <v>260</v>
      </c>
      <c r="O5" s="61">
        <v>600</v>
      </c>
      <c r="P5" s="61" t="s">
        <v>24</v>
      </c>
      <c r="Q5" s="9"/>
      <c r="R5" s="17">
        <v>372.7</v>
      </c>
      <c r="S5" s="17">
        <v>430</v>
      </c>
      <c r="T5" s="17">
        <v>481</v>
      </c>
      <c r="U5" s="98">
        <v>260</v>
      </c>
      <c r="V5" s="6" t="s">
        <v>3</v>
      </c>
      <c r="W5" s="9" t="str">
        <f>IF(T5&lt;=260,"compliant","non-compliant")</f>
        <v>non-compliant</v>
      </c>
      <c r="X5" s="9"/>
    </row>
    <row r="6" spans="1:24" x14ac:dyDescent="0.25">
      <c r="A6" s="49" t="s">
        <v>25</v>
      </c>
      <c r="B6" s="49" t="s">
        <v>26</v>
      </c>
      <c r="C6" s="61"/>
      <c r="D6" s="61"/>
      <c r="E6" s="61"/>
      <c r="F6" s="61">
        <v>70</v>
      </c>
      <c r="G6" s="61">
        <v>150</v>
      </c>
      <c r="H6" s="61">
        <v>370</v>
      </c>
      <c r="I6" s="61">
        <v>520</v>
      </c>
      <c r="J6" s="61">
        <v>15</v>
      </c>
      <c r="K6" s="61">
        <v>30</v>
      </c>
      <c r="L6" s="61">
        <v>70</v>
      </c>
      <c r="M6" s="61">
        <v>250</v>
      </c>
      <c r="N6" s="61">
        <v>40</v>
      </c>
      <c r="O6" s="61">
        <v>90</v>
      </c>
      <c r="P6" s="61"/>
      <c r="Q6" s="61"/>
      <c r="R6" s="17">
        <v>57.34</v>
      </c>
      <c r="S6" s="17">
        <v>66.25</v>
      </c>
      <c r="T6" s="17">
        <v>74.114999999999995</v>
      </c>
      <c r="U6" s="98">
        <v>40</v>
      </c>
      <c r="V6" s="6" t="s">
        <v>100</v>
      </c>
      <c r="W6" s="9" t="str">
        <f>IF(T6&lt;=40,"compliant","non-compliant")</f>
        <v>non-compliant</v>
      </c>
      <c r="X6" s="9"/>
    </row>
    <row r="7" spans="1:24" x14ac:dyDescent="0.25">
      <c r="A7" s="49" t="s">
        <v>27</v>
      </c>
      <c r="B7" s="49" t="s">
        <v>17</v>
      </c>
      <c r="C7" s="61" t="s">
        <v>28</v>
      </c>
      <c r="D7" s="61">
        <v>1.5</v>
      </c>
      <c r="E7" s="61">
        <v>2.54</v>
      </c>
      <c r="F7" s="61">
        <v>0.7</v>
      </c>
      <c r="G7" s="61">
        <v>1</v>
      </c>
      <c r="H7" s="61">
        <v>1.5</v>
      </c>
      <c r="I7" s="61" t="s">
        <v>29</v>
      </c>
      <c r="J7" s="61"/>
      <c r="K7" s="61"/>
      <c r="L7" s="61"/>
      <c r="M7" s="61"/>
      <c r="N7" s="61" t="s">
        <v>30</v>
      </c>
      <c r="O7" s="61">
        <v>15</v>
      </c>
      <c r="P7" s="61">
        <v>2</v>
      </c>
      <c r="Q7" s="61"/>
      <c r="R7" s="17">
        <v>0.24299999999999999</v>
      </c>
      <c r="S7" s="17">
        <v>0.45</v>
      </c>
      <c r="T7" s="17">
        <v>0.54179999999999995</v>
      </c>
      <c r="U7" s="90">
        <v>0.75</v>
      </c>
      <c r="V7" s="6" t="s">
        <v>1</v>
      </c>
      <c r="W7" s="9" t="str">
        <f>IF(T7&lt;=1,"compliant","non-compliant")</f>
        <v>compliant</v>
      </c>
      <c r="X7" s="6"/>
    </row>
    <row r="8" spans="1:24" x14ac:dyDescent="0.25">
      <c r="A8" s="49" t="s">
        <v>31</v>
      </c>
      <c r="B8" s="49" t="s">
        <v>17</v>
      </c>
      <c r="C8" s="61"/>
      <c r="D8" s="61"/>
      <c r="E8" s="61"/>
      <c r="F8" s="61" t="s">
        <v>32</v>
      </c>
      <c r="G8" s="61">
        <v>50</v>
      </c>
      <c r="H8" s="61">
        <v>100</v>
      </c>
      <c r="I8" s="61" t="s">
        <v>33</v>
      </c>
      <c r="J8" s="61"/>
      <c r="K8" s="61"/>
      <c r="L8" s="61"/>
      <c r="M8" s="61"/>
      <c r="N8" s="61"/>
      <c r="O8" s="61"/>
      <c r="P8" s="61"/>
      <c r="Q8" s="61"/>
      <c r="R8" s="17">
        <v>3.8938000000000001</v>
      </c>
      <c r="S8" s="17">
        <v>4.18</v>
      </c>
      <c r="T8" s="17">
        <v>4.4661999999999997</v>
      </c>
      <c r="U8" s="98">
        <v>10</v>
      </c>
      <c r="V8" s="6" t="s">
        <v>1</v>
      </c>
      <c r="W8" s="9" t="str">
        <f>IF(T8&lt;=40,"compliant","non-compliant")</f>
        <v>compliant</v>
      </c>
      <c r="X8" s="6"/>
    </row>
    <row r="9" spans="1:24" x14ac:dyDescent="0.25">
      <c r="A9" s="49" t="s">
        <v>34</v>
      </c>
      <c r="B9" s="49" t="s">
        <v>17</v>
      </c>
      <c r="C9" s="61"/>
      <c r="D9" s="61"/>
      <c r="E9" s="61"/>
      <c r="F9" s="61">
        <v>30</v>
      </c>
      <c r="G9" s="61">
        <v>50</v>
      </c>
      <c r="H9" s="61">
        <v>70</v>
      </c>
      <c r="I9" s="61" t="s">
        <v>35</v>
      </c>
      <c r="J9" s="61"/>
      <c r="K9" s="61"/>
      <c r="L9" s="61"/>
      <c r="M9" s="61"/>
      <c r="N9" s="61"/>
      <c r="O9" s="61"/>
      <c r="P9" s="61">
        <v>500</v>
      </c>
      <c r="Q9" s="61"/>
      <c r="R9" s="17">
        <v>22.420999999999999</v>
      </c>
      <c r="S9" s="17">
        <v>31.402999999999999</v>
      </c>
      <c r="T9" s="17">
        <v>40.384999999999998</v>
      </c>
      <c r="U9" s="98">
        <v>40</v>
      </c>
      <c r="V9" s="6" t="s">
        <v>1</v>
      </c>
      <c r="W9" s="9" t="str">
        <f>IF(T9&lt;=50,"compliant","non-compliant")</f>
        <v>compliant</v>
      </c>
      <c r="X9" s="6"/>
    </row>
    <row r="10" spans="1:24" x14ac:dyDescent="0.25">
      <c r="A10" s="49" t="s">
        <v>36</v>
      </c>
      <c r="B10" s="49" t="s">
        <v>17</v>
      </c>
      <c r="C10" s="61"/>
      <c r="D10" s="61"/>
      <c r="E10" s="61"/>
      <c r="F10" s="61">
        <v>100</v>
      </c>
      <c r="G10" s="61">
        <v>200</v>
      </c>
      <c r="H10" s="61">
        <v>400</v>
      </c>
      <c r="I10" s="61" t="s">
        <v>37</v>
      </c>
      <c r="J10" s="61"/>
      <c r="K10" s="61"/>
      <c r="L10" s="61"/>
      <c r="M10" s="61"/>
      <c r="N10" s="61" t="s">
        <v>38</v>
      </c>
      <c r="O10" s="61">
        <v>115</v>
      </c>
      <c r="P10" s="61" t="s">
        <v>39</v>
      </c>
      <c r="Q10" s="61"/>
      <c r="R10" s="17">
        <v>44.244999999999997</v>
      </c>
      <c r="S10" s="17">
        <v>49.249000000000002</v>
      </c>
      <c r="T10" s="17">
        <v>54.253</v>
      </c>
      <c r="U10" s="98">
        <v>30</v>
      </c>
      <c r="V10" s="6" t="s">
        <v>3</v>
      </c>
      <c r="W10" s="9" t="str">
        <f>IF(T10&lt;=70,"compliant","non- compliant")</f>
        <v>compliant</v>
      </c>
      <c r="X10" s="6"/>
    </row>
    <row r="11" spans="1:24" x14ac:dyDescent="0.25">
      <c r="A11" s="49" t="s">
        <v>40</v>
      </c>
      <c r="B11" s="49" t="s">
        <v>17</v>
      </c>
      <c r="C11" s="61" t="s">
        <v>41</v>
      </c>
      <c r="D11" s="61">
        <v>1.4999999999999999E-2</v>
      </c>
      <c r="E11" s="61">
        <v>0.1</v>
      </c>
      <c r="F11" s="61">
        <v>1</v>
      </c>
      <c r="G11" s="61">
        <v>2</v>
      </c>
      <c r="H11" s="61">
        <v>10</v>
      </c>
      <c r="I11" s="61" t="s">
        <v>42</v>
      </c>
      <c r="J11" s="61"/>
      <c r="K11" s="61"/>
      <c r="L11" s="61"/>
      <c r="M11" s="61"/>
      <c r="N11" s="61"/>
      <c r="O11" s="61"/>
      <c r="P11" s="61"/>
      <c r="Q11" s="61"/>
      <c r="R11" s="35">
        <v>0.03</v>
      </c>
      <c r="S11" s="35">
        <v>0.08</v>
      </c>
      <c r="T11" s="35">
        <v>2.79</v>
      </c>
      <c r="U11" s="90">
        <v>0.05</v>
      </c>
      <c r="V11" s="6" t="s">
        <v>0</v>
      </c>
      <c r="W11" s="9" t="str">
        <f>IF(S11&lt;=0.15,"compliant","non-compliant")</f>
        <v>compliant</v>
      </c>
      <c r="X11" s="6"/>
    </row>
    <row r="12" spans="1:24" x14ac:dyDescent="0.25">
      <c r="A12" s="49" t="s">
        <v>43</v>
      </c>
      <c r="B12" s="49" t="s">
        <v>17</v>
      </c>
      <c r="C12" s="61"/>
      <c r="D12" s="61"/>
      <c r="E12" s="61"/>
      <c r="F12" s="61">
        <v>6</v>
      </c>
      <c r="G12" s="61">
        <v>10</v>
      </c>
      <c r="H12" s="61">
        <v>20</v>
      </c>
      <c r="I12" s="61" t="s">
        <v>44</v>
      </c>
      <c r="J12" s="61"/>
      <c r="K12" s="61"/>
      <c r="L12" s="61"/>
      <c r="M12" s="61"/>
      <c r="N12" s="61"/>
      <c r="O12" s="61"/>
      <c r="P12" s="61" t="s">
        <v>45</v>
      </c>
      <c r="Q12" s="61"/>
      <c r="R12" s="35"/>
      <c r="S12" s="35"/>
      <c r="T12" s="35"/>
      <c r="U12" s="90">
        <v>0.5</v>
      </c>
      <c r="V12" s="6" t="s">
        <v>1</v>
      </c>
      <c r="W12" s="9" t="str">
        <f>IF(S12&lt;=10,"compliant","non-compliant")</f>
        <v>compliant</v>
      </c>
      <c r="X12" s="6"/>
    </row>
    <row r="13" spans="1:24" x14ac:dyDescent="0.25">
      <c r="A13" s="49" t="s">
        <v>46</v>
      </c>
      <c r="B13" s="49" t="s">
        <v>17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34"/>
      <c r="S13" s="34"/>
      <c r="T13" s="34"/>
      <c r="U13" s="90">
        <v>0.25</v>
      </c>
      <c r="V13" s="6"/>
      <c r="W13" s="9"/>
      <c r="X13" s="6"/>
    </row>
    <row r="14" spans="1:24" ht="15" customHeight="1" x14ac:dyDescent="0.25">
      <c r="A14" s="49" t="s">
        <v>47</v>
      </c>
      <c r="B14" s="49"/>
      <c r="C14" s="104" t="s">
        <v>48</v>
      </c>
      <c r="D14" s="104"/>
      <c r="E14" s="104"/>
      <c r="F14" s="66" t="s">
        <v>49</v>
      </c>
      <c r="G14" s="66"/>
      <c r="H14" s="66"/>
      <c r="I14" s="66"/>
      <c r="J14" s="67" t="s">
        <v>50</v>
      </c>
      <c r="K14" s="67" t="s">
        <v>51</v>
      </c>
      <c r="L14" s="67" t="s">
        <v>51</v>
      </c>
      <c r="M14" s="67" t="s">
        <v>52</v>
      </c>
      <c r="N14" s="67" t="s">
        <v>53</v>
      </c>
      <c r="O14" s="67"/>
      <c r="P14" s="62"/>
      <c r="Q14" s="67" t="s">
        <v>54</v>
      </c>
      <c r="R14" s="17">
        <v>7.9244500000000002</v>
      </c>
      <c r="S14" s="17">
        <v>8.1519999999999992</v>
      </c>
      <c r="T14" s="17">
        <v>8.3583499999999997</v>
      </c>
      <c r="U14" s="90" t="s">
        <v>93</v>
      </c>
      <c r="V14" s="7" t="s">
        <v>3</v>
      </c>
      <c r="W14" s="9" t="str">
        <f>IF(R14&gt;=6.5,"compliant","non-compliant")</f>
        <v>compliant</v>
      </c>
      <c r="X14" s="9"/>
    </row>
    <row r="15" spans="1:24" x14ac:dyDescent="0.25">
      <c r="A15" s="49" t="s">
        <v>55</v>
      </c>
      <c r="B15" s="49" t="s">
        <v>17</v>
      </c>
      <c r="C15" s="61" t="s">
        <v>56</v>
      </c>
      <c r="D15" s="61">
        <v>2.5000000000000001E-2</v>
      </c>
      <c r="E15" s="61" t="s">
        <v>57</v>
      </c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35">
        <v>5.0000000000000001E-3</v>
      </c>
      <c r="S15" s="35">
        <v>5.0000000000000001E-3</v>
      </c>
      <c r="T15" s="35">
        <v>0.33</v>
      </c>
      <c r="U15" s="95">
        <v>2.5000000000000001E-2</v>
      </c>
      <c r="V15" s="6" t="s">
        <v>0</v>
      </c>
      <c r="W15" s="9" t="str">
        <f>IF(S15&lt;=0.025,"compliant","non-compliant")</f>
        <v>compliant</v>
      </c>
      <c r="X15" s="6"/>
    </row>
    <row r="16" spans="1:24" ht="34.5" x14ac:dyDescent="0.25">
      <c r="A16" s="49" t="s">
        <v>58</v>
      </c>
      <c r="B16" s="49" t="s">
        <v>17</v>
      </c>
      <c r="C16" s="61"/>
      <c r="D16" s="61"/>
      <c r="E16" s="61"/>
      <c r="F16" s="61">
        <v>200</v>
      </c>
      <c r="G16" s="61"/>
      <c r="H16" s="61">
        <v>400</v>
      </c>
      <c r="I16" s="61"/>
      <c r="J16" s="61">
        <v>30</v>
      </c>
      <c r="K16" s="61">
        <v>80</v>
      </c>
      <c r="L16" s="61">
        <v>200</v>
      </c>
      <c r="M16" s="61">
        <v>500</v>
      </c>
      <c r="N16" s="61"/>
      <c r="O16" s="61"/>
      <c r="P16" s="61" t="s">
        <v>24</v>
      </c>
      <c r="Q16" s="61"/>
      <c r="R16" s="17">
        <v>46.058199999999999</v>
      </c>
      <c r="S16" s="17">
        <v>69.293000000000006</v>
      </c>
      <c r="T16" s="17">
        <v>82.059299999999993</v>
      </c>
      <c r="U16" s="92">
        <v>60</v>
      </c>
      <c r="V16" s="46" t="s">
        <v>101</v>
      </c>
      <c r="W16" s="9" t="str">
        <f>IF(T16&lt;=400,"compliant","non-complaint")</f>
        <v>compliant</v>
      </c>
      <c r="X16" s="6"/>
    </row>
    <row r="17" spans="1:24" x14ac:dyDescent="0.25">
      <c r="A17" s="49" t="s">
        <v>59</v>
      </c>
      <c r="B17" s="49" t="s">
        <v>17</v>
      </c>
      <c r="C17" s="61"/>
      <c r="D17" s="61"/>
      <c r="E17" s="61"/>
      <c r="F17" s="61"/>
      <c r="G17" s="61"/>
      <c r="H17" s="61"/>
      <c r="I17" s="61"/>
      <c r="J17" s="61">
        <v>50</v>
      </c>
      <c r="K17" s="61">
        <v>120</v>
      </c>
      <c r="L17" s="61">
        <v>300</v>
      </c>
      <c r="M17" s="61">
        <v>1200</v>
      </c>
      <c r="N17" s="61"/>
      <c r="O17" s="61"/>
      <c r="P17" s="61"/>
      <c r="Q17" s="61"/>
      <c r="R17" s="17">
        <v>158.03704999999999</v>
      </c>
      <c r="S17" s="17">
        <v>167.6765</v>
      </c>
      <c r="T17" s="17">
        <v>177.31594999999999</v>
      </c>
      <c r="U17" s="92">
        <v>120</v>
      </c>
      <c r="V17" s="6" t="s">
        <v>2</v>
      </c>
      <c r="W17" s="9" t="str">
        <f>IF(T17&lt;=300,"compliant","non-compliant")</f>
        <v>compliant</v>
      </c>
      <c r="X17" s="6"/>
    </row>
    <row r="18" spans="1:24" x14ac:dyDescent="0.25">
      <c r="A18" s="8" t="s">
        <v>60</v>
      </c>
      <c r="B18" s="50"/>
      <c r="C18" s="61"/>
      <c r="D18" s="61"/>
      <c r="E18" s="61"/>
      <c r="F18" s="61">
        <v>5</v>
      </c>
      <c r="G18" s="61">
        <v>10</v>
      </c>
      <c r="H18" s="61">
        <v>20</v>
      </c>
      <c r="I18" s="61" t="s">
        <v>44</v>
      </c>
      <c r="J18" s="61"/>
      <c r="K18" s="61"/>
      <c r="L18" s="61"/>
      <c r="M18" s="61"/>
      <c r="N18" s="61"/>
      <c r="O18" s="61"/>
      <c r="P18" s="61"/>
      <c r="Q18" s="61"/>
      <c r="R18" s="51"/>
      <c r="S18" s="51"/>
      <c r="T18" s="51"/>
      <c r="U18" s="90">
        <v>5</v>
      </c>
      <c r="V18" s="30" t="s">
        <v>1</v>
      </c>
      <c r="W18" s="6"/>
      <c r="X18" s="6"/>
    </row>
    <row r="19" spans="1:24" x14ac:dyDescent="0.25">
      <c r="A19" s="8" t="s">
        <v>61</v>
      </c>
      <c r="B19" s="8" t="s">
        <v>17</v>
      </c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6"/>
      <c r="S19" s="6"/>
      <c r="T19" s="6"/>
      <c r="U19" s="90">
        <v>9</v>
      </c>
      <c r="V19" s="44"/>
      <c r="W19" s="6"/>
      <c r="X19" s="6"/>
    </row>
    <row r="20" spans="1:24" x14ac:dyDescent="0.25">
      <c r="A20" s="8" t="s">
        <v>63</v>
      </c>
      <c r="B20" s="8" t="s">
        <v>64</v>
      </c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 t="s">
        <v>30</v>
      </c>
      <c r="O20" s="61">
        <v>8</v>
      </c>
      <c r="P20" s="61"/>
      <c r="Q20" s="61"/>
      <c r="R20" s="6"/>
      <c r="S20" s="6"/>
      <c r="T20" s="6"/>
      <c r="U20" s="90">
        <v>2</v>
      </c>
      <c r="V20" s="30" t="s">
        <v>3</v>
      </c>
      <c r="W20" s="9"/>
      <c r="X20" s="6"/>
    </row>
    <row r="21" spans="1:24" ht="22.5" x14ac:dyDescent="0.25">
      <c r="A21" s="8" t="s">
        <v>65</v>
      </c>
      <c r="B21" s="8" t="s">
        <v>17</v>
      </c>
      <c r="C21" s="61"/>
      <c r="D21" s="61"/>
      <c r="E21" s="61"/>
      <c r="F21" s="61"/>
      <c r="G21" s="61"/>
      <c r="H21" s="61"/>
      <c r="I21" s="61"/>
      <c r="J21" s="61">
        <v>3</v>
      </c>
      <c r="K21" s="61">
        <v>5</v>
      </c>
      <c r="L21" s="61">
        <v>5</v>
      </c>
      <c r="M21" s="61">
        <v>25</v>
      </c>
      <c r="N21" s="68" t="s">
        <v>66</v>
      </c>
      <c r="O21" s="68"/>
      <c r="P21" s="61"/>
      <c r="Q21" s="61"/>
      <c r="R21" s="6"/>
      <c r="S21" s="6"/>
      <c r="T21" s="6"/>
      <c r="U21" s="90">
        <v>25</v>
      </c>
      <c r="V21" s="30" t="s">
        <v>3</v>
      </c>
      <c r="W21" s="9"/>
      <c r="X21" s="6"/>
    </row>
    <row r="22" spans="1:24" x14ac:dyDescent="0.25">
      <c r="A22" s="8" t="s">
        <v>67</v>
      </c>
      <c r="B22" s="10" t="s">
        <v>121</v>
      </c>
      <c r="C22" s="61"/>
      <c r="D22" s="61"/>
      <c r="E22" s="61"/>
      <c r="F22" s="61">
        <v>1</v>
      </c>
      <c r="G22" s="61">
        <v>1.5</v>
      </c>
      <c r="H22" s="61">
        <v>100</v>
      </c>
      <c r="I22" s="61"/>
      <c r="J22" s="61"/>
      <c r="K22" s="61"/>
      <c r="L22" s="61"/>
      <c r="M22" s="61"/>
      <c r="N22" s="61"/>
      <c r="O22" s="61"/>
      <c r="P22" s="61"/>
      <c r="Q22" s="61" t="s">
        <v>69</v>
      </c>
      <c r="R22" s="6"/>
      <c r="S22" s="6"/>
      <c r="T22" s="6"/>
      <c r="U22" s="90">
        <v>1</v>
      </c>
      <c r="V22" s="30"/>
      <c r="W22" s="6"/>
      <c r="X22" s="6"/>
    </row>
    <row r="23" spans="1:24" x14ac:dyDescent="0.25">
      <c r="A23" s="11" t="s">
        <v>70</v>
      </c>
      <c r="B23" s="8" t="s">
        <v>71</v>
      </c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 t="s">
        <v>72</v>
      </c>
      <c r="R23" s="6"/>
      <c r="S23" s="6"/>
      <c r="T23" s="6"/>
      <c r="U23" s="90">
        <v>130</v>
      </c>
      <c r="V23" s="30" t="s">
        <v>94</v>
      </c>
      <c r="W23" s="6"/>
      <c r="X23" s="6"/>
    </row>
    <row r="24" spans="1:24" x14ac:dyDescent="0.25">
      <c r="A24" s="12" t="s">
        <v>73</v>
      </c>
      <c r="B24" s="8" t="s">
        <v>71</v>
      </c>
      <c r="C24" s="61"/>
      <c r="D24" s="61"/>
      <c r="E24" s="61"/>
      <c r="F24" s="61">
        <v>0</v>
      </c>
      <c r="G24" s="61">
        <v>1</v>
      </c>
      <c r="H24" s="61">
        <v>10</v>
      </c>
      <c r="I24" s="61">
        <v>100</v>
      </c>
      <c r="J24" s="61"/>
      <c r="K24" s="61"/>
      <c r="L24" s="61"/>
      <c r="M24" s="61"/>
      <c r="N24" s="61" t="s">
        <v>74</v>
      </c>
      <c r="O24" s="61"/>
      <c r="P24" s="61" t="s">
        <v>75</v>
      </c>
      <c r="Q24" s="61" t="s">
        <v>72</v>
      </c>
      <c r="R24" s="6"/>
      <c r="S24" s="6"/>
      <c r="T24" s="6"/>
      <c r="U24" s="90">
        <v>130</v>
      </c>
      <c r="V24" s="30" t="s">
        <v>94</v>
      </c>
      <c r="W24" s="6"/>
      <c r="X24" s="6"/>
    </row>
    <row r="25" spans="1:24" x14ac:dyDescent="0.25">
      <c r="A25" s="8" t="s">
        <v>76</v>
      </c>
      <c r="B25" s="8" t="s">
        <v>17</v>
      </c>
      <c r="C25" s="61" t="s">
        <v>103</v>
      </c>
      <c r="D25" s="61" t="s">
        <v>78</v>
      </c>
      <c r="E25" s="61" t="s">
        <v>79</v>
      </c>
      <c r="F25" s="61">
        <v>0.15</v>
      </c>
      <c r="G25" s="61">
        <v>0.5</v>
      </c>
      <c r="H25" s="61" t="s">
        <v>80</v>
      </c>
      <c r="I25" s="61"/>
      <c r="J25" s="61"/>
      <c r="K25" s="61"/>
      <c r="L25" s="61"/>
      <c r="M25" s="61"/>
      <c r="N25" s="61" t="s">
        <v>89</v>
      </c>
      <c r="O25" s="61">
        <v>20</v>
      </c>
      <c r="P25" s="61">
        <v>5</v>
      </c>
      <c r="Q25" s="61"/>
      <c r="R25" s="6"/>
      <c r="S25" s="6"/>
      <c r="T25" s="6"/>
      <c r="U25" s="90">
        <v>0.01</v>
      </c>
      <c r="V25" s="30" t="s">
        <v>0</v>
      </c>
      <c r="W25" s="6"/>
      <c r="X25" s="6"/>
    </row>
    <row r="26" spans="1:24" x14ac:dyDescent="0.25">
      <c r="A26" s="8" t="s">
        <v>81</v>
      </c>
      <c r="B26" s="8" t="s">
        <v>17</v>
      </c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 t="s">
        <v>82</v>
      </c>
      <c r="O26" s="61">
        <v>1</v>
      </c>
      <c r="P26" s="61">
        <v>5</v>
      </c>
      <c r="Q26" s="61"/>
      <c r="R26" s="6"/>
      <c r="S26" s="6"/>
      <c r="T26" s="6"/>
      <c r="U26" s="91">
        <v>0.5</v>
      </c>
      <c r="V26" s="30" t="s">
        <v>3</v>
      </c>
      <c r="W26" s="6"/>
      <c r="X26" s="6"/>
    </row>
    <row r="27" spans="1:24" x14ac:dyDescent="0.25">
      <c r="A27" s="8" t="s">
        <v>83</v>
      </c>
      <c r="B27" s="8" t="s">
        <v>123</v>
      </c>
      <c r="C27" s="61">
        <v>7</v>
      </c>
      <c r="D27" s="61">
        <v>14</v>
      </c>
      <c r="E27" s="61">
        <v>200</v>
      </c>
      <c r="F27" s="61">
        <v>50</v>
      </c>
      <c r="G27" s="61"/>
      <c r="H27" s="61">
        <v>1000</v>
      </c>
      <c r="I27" s="61"/>
      <c r="J27" s="61"/>
      <c r="K27" s="61"/>
      <c r="L27" s="61"/>
      <c r="M27" s="61"/>
      <c r="N27" s="61">
        <v>100</v>
      </c>
      <c r="O27" s="61">
        <v>1000</v>
      </c>
      <c r="P27" s="61" t="s">
        <v>122</v>
      </c>
      <c r="Q27" s="61"/>
      <c r="R27" s="6"/>
      <c r="S27" s="6"/>
      <c r="T27" s="6"/>
      <c r="U27" s="90">
        <v>7</v>
      </c>
      <c r="V27" s="30" t="s">
        <v>0</v>
      </c>
      <c r="W27" s="6"/>
      <c r="X27" s="6"/>
    </row>
    <row r="28" spans="1:24" ht="15" customHeight="1" x14ac:dyDescent="0.25">
      <c r="A28" s="8" t="s">
        <v>86</v>
      </c>
      <c r="B28" s="8" t="s">
        <v>17</v>
      </c>
      <c r="C28" s="104" t="s">
        <v>87</v>
      </c>
      <c r="D28" s="104"/>
      <c r="E28" s="104"/>
      <c r="F28" s="61">
        <v>0.1</v>
      </c>
      <c r="G28" s="61">
        <v>0.3</v>
      </c>
      <c r="H28" s="61">
        <v>1</v>
      </c>
      <c r="I28" s="61" t="s">
        <v>88</v>
      </c>
      <c r="J28" s="61">
        <v>0.1</v>
      </c>
      <c r="K28" s="61">
        <v>0.2</v>
      </c>
      <c r="L28" s="61">
        <v>0.3</v>
      </c>
      <c r="M28" s="61">
        <v>10</v>
      </c>
      <c r="N28" s="61" t="s">
        <v>89</v>
      </c>
      <c r="O28" s="61">
        <v>20</v>
      </c>
      <c r="P28" s="61" t="s">
        <v>90</v>
      </c>
      <c r="Q28" s="61"/>
      <c r="R28" s="6"/>
      <c r="S28" s="6"/>
      <c r="T28" s="6"/>
      <c r="U28" s="90">
        <v>0.1</v>
      </c>
      <c r="V28" s="30" t="s">
        <v>1</v>
      </c>
      <c r="W28" s="9"/>
      <c r="X28" s="6"/>
    </row>
    <row r="29" spans="1:24" x14ac:dyDescent="0.25">
      <c r="A29" s="8" t="s">
        <v>91</v>
      </c>
      <c r="B29" s="8" t="s">
        <v>17</v>
      </c>
      <c r="C29" s="61">
        <v>0.18</v>
      </c>
      <c r="D29" s="61">
        <v>0.37</v>
      </c>
      <c r="E29" s="61">
        <v>1.3</v>
      </c>
      <c r="F29" s="61">
        <v>0.05</v>
      </c>
      <c r="G29" s="61">
        <v>0.15</v>
      </c>
      <c r="H29" s="61">
        <v>1</v>
      </c>
      <c r="I29" s="61" t="s">
        <v>88</v>
      </c>
      <c r="J29" s="61">
        <v>0.05</v>
      </c>
      <c r="K29" s="61">
        <v>0.1</v>
      </c>
      <c r="L29" s="61">
        <v>0.2</v>
      </c>
      <c r="M29" s="61">
        <v>10</v>
      </c>
      <c r="N29" s="61" t="s">
        <v>92</v>
      </c>
      <c r="O29" s="61">
        <v>10</v>
      </c>
      <c r="P29" s="61">
        <v>10</v>
      </c>
      <c r="Q29" s="61"/>
      <c r="R29" s="6"/>
      <c r="S29" s="6"/>
      <c r="T29" s="6"/>
      <c r="U29" s="90">
        <v>0.02</v>
      </c>
      <c r="V29" s="30" t="s">
        <v>3</v>
      </c>
      <c r="W29" s="9"/>
      <c r="X29" s="6"/>
    </row>
    <row r="30" spans="1:24" x14ac:dyDescent="0.25">
      <c r="N30" s="69"/>
      <c r="O30" s="69"/>
    </row>
    <row r="31" spans="1:24" x14ac:dyDescent="0.25">
      <c r="N31" s="70"/>
      <c r="O31" s="70"/>
    </row>
    <row r="32" spans="1:24" x14ac:dyDescent="0.25">
      <c r="N32" s="70"/>
      <c r="O32" s="70"/>
    </row>
    <row r="33" spans="14:15" x14ac:dyDescent="0.25">
      <c r="N33" s="70"/>
      <c r="O33" s="70"/>
    </row>
    <row r="34" spans="14:15" x14ac:dyDescent="0.25">
      <c r="N34" s="70"/>
      <c r="O34" s="70"/>
    </row>
    <row r="35" spans="14:15" x14ac:dyDescent="0.25">
      <c r="N35" s="70"/>
      <c r="O35" s="70"/>
    </row>
    <row r="36" spans="14:15" x14ac:dyDescent="0.25">
      <c r="N36" s="70"/>
      <c r="O36" s="70"/>
    </row>
    <row r="37" spans="14:15" x14ac:dyDescent="0.25">
      <c r="N37" s="70"/>
      <c r="O37" s="70"/>
    </row>
    <row r="38" spans="14:15" x14ac:dyDescent="0.25">
      <c r="N38" s="70"/>
      <c r="O38" s="70"/>
    </row>
    <row r="39" spans="14:15" x14ac:dyDescent="0.25">
      <c r="N39" s="70"/>
      <c r="O39" s="70"/>
    </row>
    <row r="40" spans="14:15" x14ac:dyDescent="0.25">
      <c r="N40" s="70"/>
      <c r="O40" s="70"/>
    </row>
    <row r="41" spans="14:15" x14ac:dyDescent="0.25">
      <c r="N41" s="70"/>
      <c r="O41" s="70"/>
    </row>
    <row r="42" spans="14:15" x14ac:dyDescent="0.25">
      <c r="N42" s="70"/>
      <c r="O42" s="70"/>
    </row>
    <row r="43" spans="14:15" x14ac:dyDescent="0.25">
      <c r="N43" s="70"/>
      <c r="O43" s="70"/>
    </row>
    <row r="44" spans="14:15" x14ac:dyDescent="0.25">
      <c r="N44" s="70"/>
      <c r="O44" s="70"/>
    </row>
    <row r="45" spans="14:15" x14ac:dyDescent="0.25">
      <c r="N45" s="70"/>
      <c r="O45" s="70"/>
    </row>
    <row r="46" spans="14:15" x14ac:dyDescent="0.25">
      <c r="N46" s="70"/>
      <c r="O46" s="70"/>
    </row>
    <row r="47" spans="14:15" x14ac:dyDescent="0.25">
      <c r="N47" s="70"/>
      <c r="O47" s="70"/>
    </row>
    <row r="48" spans="14:15" x14ac:dyDescent="0.25">
      <c r="N48" s="70"/>
      <c r="O48" s="70"/>
    </row>
    <row r="49" spans="14:15" x14ac:dyDescent="0.25">
      <c r="N49" s="70"/>
      <c r="O49" s="70"/>
    </row>
    <row r="50" spans="14:15" x14ac:dyDescent="0.25">
      <c r="N50" s="70"/>
      <c r="O50" s="70"/>
    </row>
    <row r="51" spans="14:15" x14ac:dyDescent="0.25">
      <c r="N51" s="70"/>
      <c r="O51" s="70"/>
    </row>
    <row r="52" spans="14:15" x14ac:dyDescent="0.25">
      <c r="N52" s="70"/>
      <c r="O52" s="70"/>
    </row>
    <row r="53" spans="14:15" x14ac:dyDescent="0.25">
      <c r="N53" s="70"/>
      <c r="O53" s="70"/>
    </row>
    <row r="54" spans="14:15" x14ac:dyDescent="0.25">
      <c r="N54" s="70"/>
      <c r="O54" s="70"/>
    </row>
    <row r="55" spans="14:15" x14ac:dyDescent="0.25">
      <c r="N55" s="70"/>
      <c r="O55" s="70"/>
    </row>
    <row r="56" spans="14:15" x14ac:dyDescent="0.25">
      <c r="N56" s="70"/>
      <c r="O56" s="70"/>
    </row>
    <row r="57" spans="14:15" x14ac:dyDescent="0.25">
      <c r="N57" s="70"/>
      <c r="O57" s="70"/>
    </row>
    <row r="58" spans="14:15" x14ac:dyDescent="0.25">
      <c r="N58" s="70"/>
      <c r="O58" s="70"/>
    </row>
    <row r="59" spans="14:15" x14ac:dyDescent="0.25">
      <c r="N59" s="70"/>
      <c r="O59" s="70"/>
    </row>
    <row r="60" spans="14:15" x14ac:dyDescent="0.25">
      <c r="N60" s="70"/>
      <c r="O60" s="70"/>
    </row>
    <row r="61" spans="14:15" x14ac:dyDescent="0.25">
      <c r="N61" s="70"/>
      <c r="O61" s="70"/>
    </row>
    <row r="62" spans="14:15" x14ac:dyDescent="0.25">
      <c r="N62" s="70"/>
      <c r="O62" s="70"/>
    </row>
    <row r="63" spans="14:15" x14ac:dyDescent="0.25">
      <c r="N63" s="42"/>
      <c r="O63" s="42"/>
    </row>
    <row r="64" spans="14:15" x14ac:dyDescent="0.25">
      <c r="N64" s="9"/>
      <c r="O64" s="9"/>
    </row>
    <row r="65" spans="14:15" x14ac:dyDescent="0.25">
      <c r="N65" s="9"/>
      <c r="O65" s="9"/>
    </row>
    <row r="66" spans="14:15" x14ac:dyDescent="0.25">
      <c r="N66" s="9"/>
      <c r="O66" s="9"/>
    </row>
    <row r="67" spans="14:15" x14ac:dyDescent="0.25">
      <c r="N67" s="9"/>
      <c r="O67" s="9"/>
    </row>
    <row r="68" spans="14:15" x14ac:dyDescent="0.25">
      <c r="N68" s="9"/>
      <c r="O68" s="9"/>
    </row>
    <row r="69" spans="14:15" x14ac:dyDescent="0.25">
      <c r="N69" s="9"/>
      <c r="O69" s="9"/>
    </row>
    <row r="70" spans="14:15" x14ac:dyDescent="0.25">
      <c r="N70" s="9"/>
      <c r="O70" s="9"/>
    </row>
    <row r="71" spans="14:15" x14ac:dyDescent="0.25">
      <c r="N71" s="9"/>
      <c r="O71" s="9"/>
    </row>
    <row r="72" spans="14:15" x14ac:dyDescent="0.25">
      <c r="N72" s="9"/>
      <c r="O72" s="9"/>
    </row>
    <row r="73" spans="14:15" x14ac:dyDescent="0.25">
      <c r="N73" s="9"/>
      <c r="O73" s="9"/>
    </row>
    <row r="74" spans="14:15" x14ac:dyDescent="0.25">
      <c r="N74" s="9"/>
      <c r="O74" s="9"/>
    </row>
    <row r="75" spans="14:15" x14ac:dyDescent="0.25">
      <c r="N75" s="9"/>
      <c r="O75" s="9"/>
    </row>
    <row r="76" spans="14:15" x14ac:dyDescent="0.25">
      <c r="N76" s="9"/>
      <c r="O76" s="9"/>
    </row>
    <row r="77" spans="14:15" x14ac:dyDescent="0.25">
      <c r="N77" s="71"/>
      <c r="O77" s="71"/>
    </row>
    <row r="78" spans="14:15" x14ac:dyDescent="0.25">
      <c r="N78" s="70"/>
      <c r="O78" s="70"/>
    </row>
    <row r="79" spans="14:15" x14ac:dyDescent="0.25">
      <c r="N79" s="70"/>
      <c r="O79" s="70"/>
    </row>
    <row r="80" spans="14:15" x14ac:dyDescent="0.25">
      <c r="N80" s="70"/>
      <c r="O80" s="70"/>
    </row>
    <row r="81" spans="14:15" x14ac:dyDescent="0.25">
      <c r="N81" s="70"/>
      <c r="O81" s="70"/>
    </row>
    <row r="82" spans="14:15" x14ac:dyDescent="0.25">
      <c r="N82" s="70"/>
      <c r="O82" s="70"/>
    </row>
    <row r="83" spans="14:15" x14ac:dyDescent="0.25">
      <c r="N83" s="70"/>
      <c r="O83" s="70"/>
    </row>
    <row r="84" spans="14:15" x14ac:dyDescent="0.25">
      <c r="N84" s="70"/>
      <c r="O84" s="70"/>
    </row>
    <row r="85" spans="14:15" x14ac:dyDescent="0.25">
      <c r="N85" s="70"/>
      <c r="O85" s="70"/>
    </row>
    <row r="86" spans="14:15" x14ac:dyDescent="0.25">
      <c r="N86" s="70"/>
      <c r="O86" s="70"/>
    </row>
    <row r="87" spans="14:15" x14ac:dyDescent="0.25">
      <c r="N87" s="70"/>
      <c r="O87" s="70"/>
    </row>
    <row r="88" spans="14:15" x14ac:dyDescent="0.25">
      <c r="N88" s="70"/>
      <c r="O88" s="70"/>
    </row>
    <row r="89" spans="14:15" x14ac:dyDescent="0.25">
      <c r="N89" s="70"/>
      <c r="O89" s="70"/>
    </row>
    <row r="90" spans="14:15" x14ac:dyDescent="0.25">
      <c r="N90" s="70"/>
      <c r="O90" s="70"/>
    </row>
    <row r="91" spans="14:15" x14ac:dyDescent="0.25">
      <c r="N91" s="70"/>
      <c r="O91" s="70"/>
    </row>
    <row r="92" spans="14:15" x14ac:dyDescent="0.25">
      <c r="N92" s="70"/>
      <c r="O92" s="70"/>
    </row>
    <row r="93" spans="14:15" x14ac:dyDescent="0.25">
      <c r="N93" s="70"/>
      <c r="O93" s="70"/>
    </row>
    <row r="94" spans="14:15" x14ac:dyDescent="0.25">
      <c r="N94" s="70"/>
      <c r="O94" s="70"/>
    </row>
    <row r="95" spans="14:15" x14ac:dyDescent="0.25">
      <c r="N95" s="70"/>
      <c r="O95" s="70"/>
    </row>
    <row r="96" spans="14:15" x14ac:dyDescent="0.25">
      <c r="N96" s="70"/>
      <c r="O96" s="70"/>
    </row>
    <row r="97" spans="14:15" x14ac:dyDescent="0.25">
      <c r="N97" s="70"/>
      <c r="O97" s="70"/>
    </row>
    <row r="98" spans="14:15" x14ac:dyDescent="0.25">
      <c r="N98" s="70"/>
      <c r="O98" s="70"/>
    </row>
    <row r="99" spans="14:15" x14ac:dyDescent="0.25">
      <c r="N99" s="70"/>
      <c r="O99" s="70"/>
    </row>
    <row r="100" spans="14:15" x14ac:dyDescent="0.25">
      <c r="N100" s="70"/>
      <c r="O100" s="70"/>
    </row>
    <row r="101" spans="14:15" x14ac:dyDescent="0.25">
      <c r="N101" s="70"/>
      <c r="O101" s="70"/>
    </row>
    <row r="102" spans="14:15" x14ac:dyDescent="0.25">
      <c r="N102" s="70"/>
      <c r="O102" s="70"/>
    </row>
    <row r="103" spans="14:15" x14ac:dyDescent="0.25">
      <c r="N103" s="70"/>
      <c r="O103" s="70"/>
    </row>
    <row r="104" spans="14:15" x14ac:dyDescent="0.25">
      <c r="N104" s="70"/>
      <c r="O104" s="70"/>
    </row>
  </sheetData>
  <sheetProtection password="A6E3" sheet="1" objects="1" scenarios="1" selectLockedCells="1" selectUnlockedCells="1"/>
  <mergeCells count="8">
    <mergeCell ref="C28:E28"/>
    <mergeCell ref="V1:W2"/>
    <mergeCell ref="C1:E1"/>
    <mergeCell ref="F1:I1"/>
    <mergeCell ref="J1:M1"/>
    <mergeCell ref="C14:E14"/>
    <mergeCell ref="R1:T1"/>
    <mergeCell ref="N1:O1"/>
  </mergeCells>
  <conditionalFormatting sqref="W18:W29">
    <cfRule type="containsText" dxfId="5" priority="3" operator="containsText" text="non-compliant">
      <formula>NOT(ISERROR(SEARCH("non-compliant",W18)))</formula>
    </cfRule>
  </conditionalFormatting>
  <conditionalFormatting sqref="W3:W10 W12:W17">
    <cfRule type="containsText" dxfId="4" priority="2" operator="containsText" text="non-compliant">
      <formula>NOT(ISERROR(SEARCH("non-compliant",W3)))</formula>
    </cfRule>
  </conditionalFormatting>
  <conditionalFormatting sqref="W11">
    <cfRule type="containsText" dxfId="3" priority="1" operator="containsText" text="non-compliant">
      <formula>NOT(ISERROR(SEARCH("non-compliant",W11)))</formula>
    </cfRule>
  </conditionalFormatting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</sheetPr>
  <dimension ref="A1:X104"/>
  <sheetViews>
    <sheetView tabSelected="1" topLeftCell="H1" workbookViewId="0">
      <selection activeCell="T8" sqref="T8"/>
    </sheetView>
  </sheetViews>
  <sheetFormatPr defaultRowHeight="15" x14ac:dyDescent="0.25"/>
  <cols>
    <col min="1" max="1" width="24.42578125" style="13" customWidth="1"/>
    <col min="2" max="2" width="13.42578125" style="13" customWidth="1"/>
    <col min="3" max="13" width="8.7109375" style="23" customWidth="1"/>
    <col min="14" max="15" width="8.7109375" style="72" customWidth="1"/>
    <col min="16" max="16" width="8.7109375" style="23" customWidth="1"/>
    <col min="17" max="17" width="9.140625" style="23"/>
    <col min="22" max="22" width="13.85546875" customWidth="1"/>
    <col min="23" max="23" width="12.7109375" customWidth="1"/>
  </cols>
  <sheetData>
    <row r="1" spans="1:24" ht="22.5" customHeight="1" x14ac:dyDescent="0.25">
      <c r="A1" s="47" t="s">
        <v>104</v>
      </c>
      <c r="B1" s="48"/>
      <c r="C1" s="108" t="s">
        <v>0</v>
      </c>
      <c r="D1" s="108"/>
      <c r="E1" s="108"/>
      <c r="F1" s="108" t="s">
        <v>1</v>
      </c>
      <c r="G1" s="108"/>
      <c r="H1" s="108"/>
      <c r="I1" s="108"/>
      <c r="J1" s="108" t="s">
        <v>2</v>
      </c>
      <c r="K1" s="108"/>
      <c r="L1" s="108"/>
      <c r="M1" s="108"/>
      <c r="N1" s="109" t="s">
        <v>3</v>
      </c>
      <c r="O1" s="110"/>
      <c r="P1" s="60" t="s">
        <v>4</v>
      </c>
      <c r="Q1" s="60" t="s">
        <v>5</v>
      </c>
      <c r="R1" s="123">
        <v>192537</v>
      </c>
      <c r="S1" s="123"/>
      <c r="T1" s="123"/>
      <c r="U1" s="3" t="s">
        <v>6</v>
      </c>
      <c r="V1" s="111" t="s">
        <v>98</v>
      </c>
      <c r="W1" s="112"/>
      <c r="X1" s="6"/>
    </row>
    <row r="2" spans="1:24" ht="28.5" customHeight="1" x14ac:dyDescent="0.25">
      <c r="A2" s="8" t="s">
        <v>8</v>
      </c>
      <c r="B2" s="8" t="s">
        <v>9</v>
      </c>
      <c r="C2" s="63" t="s">
        <v>10</v>
      </c>
      <c r="D2" s="63" t="s">
        <v>11</v>
      </c>
      <c r="E2" s="63" t="s">
        <v>12</v>
      </c>
      <c r="F2" s="63" t="s">
        <v>10</v>
      </c>
      <c r="G2" s="63" t="s">
        <v>13</v>
      </c>
      <c r="H2" s="63" t="s">
        <v>14</v>
      </c>
      <c r="I2" s="63" t="s">
        <v>15</v>
      </c>
      <c r="J2" s="63">
        <v>1</v>
      </c>
      <c r="K2" s="63">
        <v>2</v>
      </c>
      <c r="L2" s="63">
        <v>3</v>
      </c>
      <c r="M2" s="63">
        <v>4</v>
      </c>
      <c r="N2" s="63" t="s">
        <v>10</v>
      </c>
      <c r="O2" s="63" t="s">
        <v>120</v>
      </c>
      <c r="P2" s="60" t="s">
        <v>10</v>
      </c>
      <c r="Q2" s="63" t="s">
        <v>10</v>
      </c>
      <c r="R2" s="20">
        <v>0.05</v>
      </c>
      <c r="S2" s="33">
        <v>0.5</v>
      </c>
      <c r="T2" s="33">
        <v>0.95</v>
      </c>
      <c r="U2" s="5"/>
      <c r="V2" s="113"/>
      <c r="W2" s="114"/>
      <c r="X2" s="6"/>
    </row>
    <row r="3" spans="1:24" x14ac:dyDescent="0.25">
      <c r="A3" s="49" t="s">
        <v>16</v>
      </c>
      <c r="B3" s="49" t="s">
        <v>17</v>
      </c>
      <c r="C3" s="61"/>
      <c r="D3" s="61"/>
      <c r="E3" s="61"/>
      <c r="F3" s="61">
        <v>32</v>
      </c>
      <c r="G3" s="61">
        <v>80</v>
      </c>
      <c r="H3" s="61" t="s">
        <v>18</v>
      </c>
      <c r="I3" s="61"/>
      <c r="J3" s="61"/>
      <c r="K3" s="61"/>
      <c r="L3" s="61"/>
      <c r="M3" s="61"/>
      <c r="N3" s="61"/>
      <c r="O3" s="61"/>
      <c r="P3" s="61" t="s">
        <v>19</v>
      </c>
      <c r="Q3" s="61"/>
      <c r="R3" s="17">
        <v>41.344250000000002</v>
      </c>
      <c r="S3" s="17">
        <v>41.499499999999998</v>
      </c>
      <c r="T3" s="17">
        <v>41.65475</v>
      </c>
      <c r="U3" s="90">
        <v>35</v>
      </c>
      <c r="V3" s="6" t="s">
        <v>1</v>
      </c>
      <c r="W3" s="9" t="str">
        <f>IF(T3&lt;=80,"compliant","noncompliance")</f>
        <v>compliant</v>
      </c>
      <c r="X3" s="6"/>
    </row>
    <row r="4" spans="1:24" x14ac:dyDescent="0.25">
      <c r="A4" s="49" t="s">
        <v>20</v>
      </c>
      <c r="B4" s="49" t="s">
        <v>17</v>
      </c>
      <c r="C4" s="61"/>
      <c r="D4" s="61"/>
      <c r="E4" s="61"/>
      <c r="F4" s="61">
        <v>100</v>
      </c>
      <c r="G4" s="61">
        <v>200</v>
      </c>
      <c r="H4" s="61">
        <v>600</v>
      </c>
      <c r="I4" s="61" t="s">
        <v>21</v>
      </c>
      <c r="J4" s="61">
        <v>20</v>
      </c>
      <c r="K4" s="61">
        <v>40</v>
      </c>
      <c r="L4" s="61">
        <v>100</v>
      </c>
      <c r="M4" s="61">
        <v>500</v>
      </c>
      <c r="N4" s="61" t="s">
        <v>22</v>
      </c>
      <c r="O4" s="61">
        <v>140</v>
      </c>
      <c r="P4" s="61">
        <v>1500</v>
      </c>
      <c r="Q4" s="61"/>
      <c r="R4" s="17">
        <v>47.177500000000002</v>
      </c>
      <c r="S4" s="17">
        <v>54.49</v>
      </c>
      <c r="T4" s="17">
        <v>61.802500000000002</v>
      </c>
      <c r="U4" s="90">
        <v>65</v>
      </c>
      <c r="V4" s="6" t="s">
        <v>99</v>
      </c>
      <c r="W4" s="9" t="str">
        <f>IF(T4&lt;100,"compliant","non-compliant")</f>
        <v>compliant</v>
      </c>
      <c r="X4" s="9"/>
    </row>
    <row r="5" spans="1:24" x14ac:dyDescent="0.25">
      <c r="A5" s="49" t="s">
        <v>23</v>
      </c>
      <c r="B5" s="49" t="s">
        <v>17</v>
      </c>
      <c r="C5" s="64"/>
      <c r="D5" s="64"/>
      <c r="E5" s="64"/>
      <c r="F5" s="61">
        <v>450</v>
      </c>
      <c r="G5" s="61">
        <v>1000</v>
      </c>
      <c r="H5" s="61">
        <v>2400</v>
      </c>
      <c r="I5" s="61">
        <v>3400</v>
      </c>
      <c r="J5" s="61">
        <v>100</v>
      </c>
      <c r="K5" s="61">
        <v>200</v>
      </c>
      <c r="L5" s="61">
        <v>450</v>
      </c>
      <c r="M5" s="61">
        <v>1600</v>
      </c>
      <c r="N5" s="61">
        <v>260</v>
      </c>
      <c r="O5" s="61">
        <v>600</v>
      </c>
      <c r="P5" s="61" t="s">
        <v>24</v>
      </c>
      <c r="Q5" s="9"/>
      <c r="R5" s="17">
        <v>372.7</v>
      </c>
      <c r="S5" s="17">
        <v>430</v>
      </c>
      <c r="T5" s="17">
        <v>481</v>
      </c>
      <c r="U5" s="90">
        <v>450</v>
      </c>
      <c r="V5" s="6" t="s">
        <v>3</v>
      </c>
      <c r="W5" s="9" t="str">
        <f>IF(T5&lt;=260,"compliant","non-compliant")</f>
        <v>non-compliant</v>
      </c>
      <c r="X5" s="9"/>
    </row>
    <row r="6" spans="1:24" x14ac:dyDescent="0.25">
      <c r="A6" s="49" t="s">
        <v>25</v>
      </c>
      <c r="B6" s="49" t="s">
        <v>26</v>
      </c>
      <c r="C6" s="61"/>
      <c r="D6" s="61"/>
      <c r="E6" s="61"/>
      <c r="F6" s="61">
        <v>70</v>
      </c>
      <c r="G6" s="61">
        <v>150</v>
      </c>
      <c r="H6" s="61">
        <v>370</v>
      </c>
      <c r="I6" s="61">
        <v>520</v>
      </c>
      <c r="J6" s="61">
        <v>15</v>
      </c>
      <c r="K6" s="61">
        <v>30</v>
      </c>
      <c r="L6" s="61">
        <v>70</v>
      </c>
      <c r="M6" s="61">
        <v>250</v>
      </c>
      <c r="N6" s="61">
        <v>40</v>
      </c>
      <c r="O6" s="61">
        <v>90</v>
      </c>
      <c r="P6" s="61"/>
      <c r="Q6" s="61"/>
      <c r="R6" s="17">
        <v>57.34</v>
      </c>
      <c r="S6" s="17">
        <v>66.25</v>
      </c>
      <c r="T6" s="17">
        <v>74.114999999999995</v>
      </c>
      <c r="U6" s="90">
        <v>75</v>
      </c>
      <c r="V6" s="6" t="s">
        <v>100</v>
      </c>
      <c r="W6" s="9" t="str">
        <f>IF(T6&lt;=40,"compliant","non-compliant")</f>
        <v>non-compliant</v>
      </c>
      <c r="X6" s="9"/>
    </row>
    <row r="7" spans="1:24" x14ac:dyDescent="0.25">
      <c r="A7" s="49" t="s">
        <v>27</v>
      </c>
      <c r="B7" s="49" t="s">
        <v>17</v>
      </c>
      <c r="C7" s="61" t="s">
        <v>28</v>
      </c>
      <c r="D7" s="61">
        <v>1.5</v>
      </c>
      <c r="E7" s="61">
        <v>2.54</v>
      </c>
      <c r="F7" s="61">
        <v>0.7</v>
      </c>
      <c r="G7" s="61">
        <v>1</v>
      </c>
      <c r="H7" s="61">
        <v>1.5</v>
      </c>
      <c r="I7" s="61" t="s">
        <v>29</v>
      </c>
      <c r="J7" s="61"/>
      <c r="K7" s="61"/>
      <c r="L7" s="61"/>
      <c r="M7" s="61"/>
      <c r="N7" s="61" t="s">
        <v>30</v>
      </c>
      <c r="O7" s="61">
        <v>15</v>
      </c>
      <c r="P7" s="61">
        <v>2</v>
      </c>
      <c r="Q7" s="61"/>
      <c r="R7" s="17">
        <v>0.24299999999999999</v>
      </c>
      <c r="S7" s="17">
        <v>0.45</v>
      </c>
      <c r="T7" s="17">
        <v>0.54179999999999995</v>
      </c>
      <c r="U7" s="90">
        <v>0.75</v>
      </c>
      <c r="V7" s="6" t="s">
        <v>1</v>
      </c>
      <c r="W7" s="9" t="str">
        <f>IF(T7&lt;=1,"compliant","non-compliant")</f>
        <v>compliant</v>
      </c>
      <c r="X7" s="6"/>
    </row>
    <row r="8" spans="1:24" x14ac:dyDescent="0.25">
      <c r="A8" s="49" t="s">
        <v>31</v>
      </c>
      <c r="B8" s="49" t="s">
        <v>17</v>
      </c>
      <c r="C8" s="61"/>
      <c r="D8" s="61"/>
      <c r="E8" s="61"/>
      <c r="F8" s="61" t="s">
        <v>32</v>
      </c>
      <c r="G8" s="61">
        <v>50</v>
      </c>
      <c r="H8" s="61">
        <v>100</v>
      </c>
      <c r="I8" s="61" t="s">
        <v>33</v>
      </c>
      <c r="J8" s="61"/>
      <c r="K8" s="61"/>
      <c r="L8" s="61"/>
      <c r="M8" s="61"/>
      <c r="N8" s="61"/>
      <c r="O8" s="61"/>
      <c r="P8" s="61"/>
      <c r="Q8" s="61"/>
      <c r="R8" s="17">
        <v>3.8938000000000001</v>
      </c>
      <c r="S8" s="17">
        <v>4.18</v>
      </c>
      <c r="T8" s="17">
        <v>4.4661999999999997</v>
      </c>
      <c r="U8" s="90">
        <v>10</v>
      </c>
      <c r="V8" s="6" t="s">
        <v>1</v>
      </c>
      <c r="W8" s="9" t="str">
        <f>IF(T8&lt;=40,"compliant","non-compliant")</f>
        <v>compliant</v>
      </c>
      <c r="X8" s="6"/>
    </row>
    <row r="9" spans="1:24" x14ac:dyDescent="0.25">
      <c r="A9" s="49" t="s">
        <v>34</v>
      </c>
      <c r="B9" s="49" t="s">
        <v>17</v>
      </c>
      <c r="C9" s="61"/>
      <c r="D9" s="61"/>
      <c r="E9" s="61"/>
      <c r="F9" s="61">
        <v>30</v>
      </c>
      <c r="G9" s="61">
        <v>50</v>
      </c>
      <c r="H9" s="61">
        <v>70</v>
      </c>
      <c r="I9" s="61" t="s">
        <v>35</v>
      </c>
      <c r="J9" s="61"/>
      <c r="K9" s="61"/>
      <c r="L9" s="61"/>
      <c r="M9" s="61"/>
      <c r="N9" s="61"/>
      <c r="O9" s="61"/>
      <c r="P9" s="61">
        <v>500</v>
      </c>
      <c r="Q9" s="61"/>
      <c r="R9" s="17">
        <v>22.420999999999999</v>
      </c>
      <c r="S9" s="17">
        <v>31.402999999999999</v>
      </c>
      <c r="T9" s="17">
        <v>40.384999999999998</v>
      </c>
      <c r="U9" s="90">
        <v>40</v>
      </c>
      <c r="V9" s="6" t="s">
        <v>1</v>
      </c>
      <c r="W9" s="9" t="str">
        <f>IF(T9&lt;=50,"compliant","non-compliant")</f>
        <v>compliant</v>
      </c>
      <c r="X9" s="6"/>
    </row>
    <row r="10" spans="1:24" x14ac:dyDescent="0.25">
      <c r="A10" s="49" t="s">
        <v>36</v>
      </c>
      <c r="B10" s="49" t="s">
        <v>17</v>
      </c>
      <c r="C10" s="61"/>
      <c r="D10" s="61"/>
      <c r="E10" s="61"/>
      <c r="F10" s="61">
        <v>100</v>
      </c>
      <c r="G10" s="61">
        <v>200</v>
      </c>
      <c r="H10" s="61">
        <v>400</v>
      </c>
      <c r="I10" s="61" t="s">
        <v>37</v>
      </c>
      <c r="J10" s="61"/>
      <c r="K10" s="61"/>
      <c r="L10" s="61"/>
      <c r="M10" s="61"/>
      <c r="N10" s="61" t="s">
        <v>38</v>
      </c>
      <c r="O10" s="61">
        <v>115</v>
      </c>
      <c r="P10" s="61" t="s">
        <v>39</v>
      </c>
      <c r="Q10" s="61"/>
      <c r="R10" s="17">
        <v>44.244999999999997</v>
      </c>
      <c r="S10" s="17">
        <v>49.249000000000002</v>
      </c>
      <c r="T10" s="17">
        <v>54.253</v>
      </c>
      <c r="U10" s="90">
        <v>30</v>
      </c>
      <c r="V10" s="6" t="s">
        <v>3</v>
      </c>
      <c r="W10" s="9" t="str">
        <f>IF(T10&lt;=70,"compliant","non- compliant")</f>
        <v>compliant</v>
      </c>
      <c r="X10" s="6"/>
    </row>
    <row r="11" spans="1:24" x14ac:dyDescent="0.25">
      <c r="A11" s="49" t="s">
        <v>40</v>
      </c>
      <c r="B11" s="49" t="s">
        <v>17</v>
      </c>
      <c r="C11" s="61" t="s">
        <v>41</v>
      </c>
      <c r="D11" s="61">
        <v>1.4999999999999999E-2</v>
      </c>
      <c r="E11" s="61">
        <v>0.1</v>
      </c>
      <c r="F11" s="61">
        <v>1</v>
      </c>
      <c r="G11" s="61">
        <v>2</v>
      </c>
      <c r="H11" s="61">
        <v>10</v>
      </c>
      <c r="I11" s="61" t="s">
        <v>42</v>
      </c>
      <c r="J11" s="61"/>
      <c r="K11" s="61"/>
      <c r="L11" s="61"/>
      <c r="M11" s="61"/>
      <c r="N11" s="61"/>
      <c r="O11" s="61"/>
      <c r="P11" s="61"/>
      <c r="Q11" s="61"/>
      <c r="R11" s="35">
        <v>0.03</v>
      </c>
      <c r="S11" s="35">
        <v>0.08</v>
      </c>
      <c r="T11" s="35">
        <v>2.79</v>
      </c>
      <c r="U11" s="90">
        <v>0.05</v>
      </c>
      <c r="V11" s="6" t="s">
        <v>0</v>
      </c>
      <c r="W11" s="9" t="str">
        <f>IF(S11&lt;=0.15,"compliant","non-compliant")</f>
        <v>compliant</v>
      </c>
      <c r="X11" s="6"/>
    </row>
    <row r="12" spans="1:24" x14ac:dyDescent="0.25">
      <c r="A12" s="49" t="s">
        <v>43</v>
      </c>
      <c r="B12" s="49" t="s">
        <v>17</v>
      </c>
      <c r="C12" s="61"/>
      <c r="D12" s="61"/>
      <c r="E12" s="61"/>
      <c r="F12" s="61">
        <v>6</v>
      </c>
      <c r="G12" s="61">
        <v>10</v>
      </c>
      <c r="H12" s="61">
        <v>20</v>
      </c>
      <c r="I12" s="61" t="s">
        <v>44</v>
      </c>
      <c r="J12" s="61"/>
      <c r="K12" s="61"/>
      <c r="L12" s="61"/>
      <c r="M12" s="61"/>
      <c r="N12" s="61"/>
      <c r="O12" s="61"/>
      <c r="P12" s="61" t="s">
        <v>45</v>
      </c>
      <c r="Q12" s="61"/>
      <c r="R12" s="35"/>
      <c r="S12" s="35"/>
      <c r="T12" s="35"/>
      <c r="U12" s="90">
        <v>0.5</v>
      </c>
      <c r="V12" s="6" t="s">
        <v>1</v>
      </c>
      <c r="W12" s="9" t="str">
        <f>IF(S12&lt;=10,"compliant","non-compliant")</f>
        <v>compliant</v>
      </c>
      <c r="X12" s="6"/>
    </row>
    <row r="13" spans="1:24" x14ac:dyDescent="0.25">
      <c r="A13" s="49" t="s">
        <v>46</v>
      </c>
      <c r="B13" s="49" t="s">
        <v>17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34"/>
      <c r="S13" s="34"/>
      <c r="T13" s="34"/>
      <c r="U13" s="90">
        <v>0.25</v>
      </c>
      <c r="V13" s="6"/>
      <c r="W13" s="9"/>
      <c r="X13" s="6"/>
    </row>
    <row r="14" spans="1:24" ht="15" customHeight="1" x14ac:dyDescent="0.25">
      <c r="A14" s="49" t="s">
        <v>47</v>
      </c>
      <c r="B14" s="49"/>
      <c r="C14" s="104" t="s">
        <v>48</v>
      </c>
      <c r="D14" s="104"/>
      <c r="E14" s="104"/>
      <c r="F14" s="66" t="s">
        <v>49</v>
      </c>
      <c r="G14" s="66"/>
      <c r="H14" s="66"/>
      <c r="I14" s="66"/>
      <c r="J14" s="67" t="s">
        <v>50</v>
      </c>
      <c r="K14" s="67" t="s">
        <v>51</v>
      </c>
      <c r="L14" s="67" t="s">
        <v>51</v>
      </c>
      <c r="M14" s="67" t="s">
        <v>52</v>
      </c>
      <c r="N14" s="67" t="s">
        <v>53</v>
      </c>
      <c r="O14" s="67"/>
      <c r="P14" s="62"/>
      <c r="Q14" s="67" t="s">
        <v>54</v>
      </c>
      <c r="R14" s="17">
        <v>7.9244500000000002</v>
      </c>
      <c r="S14" s="17">
        <v>8.1519999999999992</v>
      </c>
      <c r="T14" s="17">
        <v>8.3583499999999997</v>
      </c>
      <c r="U14" s="90" t="s">
        <v>93</v>
      </c>
      <c r="V14" s="7" t="s">
        <v>3</v>
      </c>
      <c r="W14" s="9" t="str">
        <f>IF(R14&gt;=6.5,"compliant","non-compliant")</f>
        <v>compliant</v>
      </c>
      <c r="X14" s="9"/>
    </row>
    <row r="15" spans="1:24" x14ac:dyDescent="0.25">
      <c r="A15" s="49" t="s">
        <v>55</v>
      </c>
      <c r="B15" s="49" t="s">
        <v>17</v>
      </c>
      <c r="C15" s="61" t="s">
        <v>56</v>
      </c>
      <c r="D15" s="61">
        <v>2.5000000000000001E-2</v>
      </c>
      <c r="E15" s="61" t="s">
        <v>57</v>
      </c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35">
        <v>5.0000000000000001E-3</v>
      </c>
      <c r="S15" s="35">
        <v>5.0000000000000001E-3</v>
      </c>
      <c r="T15" s="35">
        <v>0.33</v>
      </c>
      <c r="U15" s="95">
        <v>2.5000000000000001E-2</v>
      </c>
      <c r="V15" s="6" t="s">
        <v>0</v>
      </c>
      <c r="W15" s="9" t="str">
        <f>IF(S15&lt;=0.025,"compliant","non-compliant")</f>
        <v>compliant</v>
      </c>
      <c r="X15" s="6"/>
    </row>
    <row r="16" spans="1:24" ht="45.75" x14ac:dyDescent="0.25">
      <c r="A16" s="49" t="s">
        <v>58</v>
      </c>
      <c r="B16" s="49" t="s">
        <v>17</v>
      </c>
      <c r="C16" s="61"/>
      <c r="D16" s="61"/>
      <c r="E16" s="61"/>
      <c r="F16" s="61">
        <v>200</v>
      </c>
      <c r="G16" s="61"/>
      <c r="H16" s="61">
        <v>400</v>
      </c>
      <c r="I16" s="61"/>
      <c r="J16" s="61">
        <v>30</v>
      </c>
      <c r="K16" s="61">
        <v>80</v>
      </c>
      <c r="L16" s="61">
        <v>200</v>
      </c>
      <c r="M16" s="61">
        <v>500</v>
      </c>
      <c r="N16" s="61"/>
      <c r="O16" s="61"/>
      <c r="P16" s="61" t="s">
        <v>24</v>
      </c>
      <c r="Q16" s="61"/>
      <c r="R16" s="17">
        <v>46.058199999999999</v>
      </c>
      <c r="S16" s="17">
        <v>69.293000000000006</v>
      </c>
      <c r="T16" s="17">
        <v>82.059299999999993</v>
      </c>
      <c r="U16" s="92">
        <v>60</v>
      </c>
      <c r="V16" s="46" t="s">
        <v>101</v>
      </c>
      <c r="W16" s="9" t="str">
        <f>IF(T16&lt;=400,"compliant","non-complaint")</f>
        <v>compliant</v>
      </c>
      <c r="X16" s="6"/>
    </row>
    <row r="17" spans="1:24" x14ac:dyDescent="0.25">
      <c r="A17" s="49" t="s">
        <v>59</v>
      </c>
      <c r="B17" s="49" t="s">
        <v>17</v>
      </c>
      <c r="C17" s="61"/>
      <c r="D17" s="61"/>
      <c r="E17" s="61"/>
      <c r="F17" s="61"/>
      <c r="G17" s="61"/>
      <c r="H17" s="61"/>
      <c r="I17" s="61"/>
      <c r="J17" s="61">
        <v>50</v>
      </c>
      <c r="K17" s="61">
        <v>120</v>
      </c>
      <c r="L17" s="61">
        <v>300</v>
      </c>
      <c r="M17" s="61">
        <v>1200</v>
      </c>
      <c r="N17" s="61"/>
      <c r="O17" s="61"/>
      <c r="P17" s="61"/>
      <c r="Q17" s="61"/>
      <c r="R17" s="17">
        <v>158.03704999999999</v>
      </c>
      <c r="S17" s="17">
        <v>167.6765</v>
      </c>
      <c r="T17" s="17">
        <v>177.31594999999999</v>
      </c>
      <c r="U17" s="92">
        <v>120</v>
      </c>
      <c r="V17" s="6" t="s">
        <v>2</v>
      </c>
      <c r="W17" s="9" t="str">
        <f>IF(T17&lt;=300,"compliant","non-compliant")</f>
        <v>compliant</v>
      </c>
      <c r="X17" s="6"/>
    </row>
    <row r="18" spans="1:24" x14ac:dyDescent="0.25">
      <c r="A18" s="8" t="s">
        <v>60</v>
      </c>
      <c r="B18" s="50"/>
      <c r="C18" s="61"/>
      <c r="D18" s="61"/>
      <c r="E18" s="61"/>
      <c r="F18" s="61">
        <v>5</v>
      </c>
      <c r="G18" s="61">
        <v>10</v>
      </c>
      <c r="H18" s="61">
        <v>20</v>
      </c>
      <c r="I18" s="61" t="s">
        <v>44</v>
      </c>
      <c r="J18" s="61"/>
      <c r="K18" s="61"/>
      <c r="L18" s="61"/>
      <c r="M18" s="61"/>
      <c r="N18" s="61"/>
      <c r="O18" s="61"/>
      <c r="P18" s="61"/>
      <c r="Q18" s="61"/>
      <c r="R18" s="51"/>
      <c r="S18" s="51"/>
      <c r="T18" s="51"/>
      <c r="U18" s="90">
        <v>5</v>
      </c>
      <c r="V18" s="30" t="s">
        <v>1</v>
      </c>
      <c r="W18" s="6"/>
      <c r="X18" s="6"/>
    </row>
    <row r="19" spans="1:24" x14ac:dyDescent="0.25">
      <c r="A19" s="8" t="s">
        <v>61</v>
      </c>
      <c r="B19" s="8" t="s">
        <v>17</v>
      </c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6"/>
      <c r="S19" s="6"/>
      <c r="T19" s="6"/>
      <c r="U19" s="90">
        <v>9</v>
      </c>
      <c r="V19" s="30" t="s">
        <v>0</v>
      </c>
      <c r="W19" s="6"/>
      <c r="X19" s="6"/>
    </row>
    <row r="20" spans="1:24" x14ac:dyDescent="0.25">
      <c r="A20" s="8" t="s">
        <v>63</v>
      </c>
      <c r="B20" s="8" t="s">
        <v>64</v>
      </c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 t="s">
        <v>30</v>
      </c>
      <c r="O20" s="61">
        <v>8</v>
      </c>
      <c r="P20" s="61"/>
      <c r="Q20" s="61"/>
      <c r="R20" s="6"/>
      <c r="S20" s="6"/>
      <c r="T20" s="6"/>
      <c r="U20" s="90">
        <v>2</v>
      </c>
      <c r="V20" s="30" t="s">
        <v>3</v>
      </c>
      <c r="W20" s="9"/>
      <c r="X20" s="6"/>
    </row>
    <row r="21" spans="1:24" ht="22.5" x14ac:dyDescent="0.25">
      <c r="A21" s="8" t="s">
        <v>65</v>
      </c>
      <c r="B21" s="8" t="s">
        <v>17</v>
      </c>
      <c r="C21" s="61"/>
      <c r="D21" s="61"/>
      <c r="E21" s="61"/>
      <c r="F21" s="61"/>
      <c r="G21" s="61"/>
      <c r="H21" s="61"/>
      <c r="I21" s="61"/>
      <c r="J21" s="61">
        <v>3</v>
      </c>
      <c r="K21" s="61">
        <v>5</v>
      </c>
      <c r="L21" s="61">
        <v>5</v>
      </c>
      <c r="M21" s="61">
        <v>25</v>
      </c>
      <c r="N21" s="68" t="s">
        <v>66</v>
      </c>
      <c r="O21" s="68"/>
      <c r="P21" s="61"/>
      <c r="Q21" s="61"/>
      <c r="R21" s="6"/>
      <c r="S21" s="6"/>
      <c r="T21" s="6"/>
      <c r="U21" s="90">
        <v>25</v>
      </c>
      <c r="V21" s="30" t="s">
        <v>3</v>
      </c>
      <c r="W21" s="9"/>
      <c r="X21" s="6"/>
    </row>
    <row r="22" spans="1:24" x14ac:dyDescent="0.25">
      <c r="A22" s="8" t="s">
        <v>67</v>
      </c>
      <c r="B22" s="10" t="s">
        <v>121</v>
      </c>
      <c r="C22" s="61"/>
      <c r="D22" s="61"/>
      <c r="E22" s="61"/>
      <c r="F22" s="61">
        <v>1</v>
      </c>
      <c r="G22" s="61">
        <v>1.5</v>
      </c>
      <c r="H22" s="61">
        <v>100</v>
      </c>
      <c r="I22" s="61"/>
      <c r="J22" s="61"/>
      <c r="K22" s="61"/>
      <c r="L22" s="61"/>
      <c r="M22" s="61"/>
      <c r="N22" s="61"/>
      <c r="O22" s="61"/>
      <c r="P22" s="61"/>
      <c r="Q22" s="61" t="s">
        <v>69</v>
      </c>
      <c r="R22" s="6"/>
      <c r="S22" s="6"/>
      <c r="T22" s="6"/>
      <c r="U22" s="90">
        <v>1</v>
      </c>
      <c r="V22" s="30"/>
      <c r="W22" s="6"/>
      <c r="X22" s="6"/>
    </row>
    <row r="23" spans="1:24" x14ac:dyDescent="0.25">
      <c r="A23" s="11" t="s">
        <v>70</v>
      </c>
      <c r="B23" s="8" t="s">
        <v>71</v>
      </c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 t="s">
        <v>72</v>
      </c>
      <c r="R23" s="6"/>
      <c r="S23" s="6"/>
      <c r="T23" s="6"/>
      <c r="U23" s="90">
        <v>130</v>
      </c>
      <c r="V23" s="30" t="s">
        <v>94</v>
      </c>
      <c r="W23" s="6"/>
      <c r="X23" s="6"/>
    </row>
    <row r="24" spans="1:24" x14ac:dyDescent="0.25">
      <c r="A24" s="12" t="s">
        <v>73</v>
      </c>
      <c r="B24" s="8" t="s">
        <v>71</v>
      </c>
      <c r="C24" s="61"/>
      <c r="D24" s="61"/>
      <c r="E24" s="61"/>
      <c r="F24" s="61">
        <v>0</v>
      </c>
      <c r="G24" s="61">
        <v>1</v>
      </c>
      <c r="H24" s="61">
        <v>10</v>
      </c>
      <c r="I24" s="61">
        <v>100</v>
      </c>
      <c r="J24" s="61"/>
      <c r="K24" s="61"/>
      <c r="L24" s="61"/>
      <c r="M24" s="61"/>
      <c r="N24" s="61" t="s">
        <v>74</v>
      </c>
      <c r="O24" s="61"/>
      <c r="P24" s="61" t="s">
        <v>75</v>
      </c>
      <c r="Q24" s="61" t="s">
        <v>72</v>
      </c>
      <c r="R24" s="6"/>
      <c r="S24" s="6"/>
      <c r="T24" s="6"/>
      <c r="U24" s="90">
        <v>130</v>
      </c>
      <c r="V24" s="30" t="s">
        <v>94</v>
      </c>
      <c r="W24" s="6"/>
      <c r="X24" s="6"/>
    </row>
    <row r="25" spans="1:24" x14ac:dyDescent="0.25">
      <c r="A25" s="8" t="s">
        <v>76</v>
      </c>
      <c r="B25" s="8" t="s">
        <v>17</v>
      </c>
      <c r="C25" s="61" t="s">
        <v>103</v>
      </c>
      <c r="D25" s="61" t="s">
        <v>78</v>
      </c>
      <c r="E25" s="61" t="s">
        <v>79</v>
      </c>
      <c r="F25" s="61">
        <v>0.15</v>
      </c>
      <c r="G25" s="61">
        <v>0.5</v>
      </c>
      <c r="H25" s="61" t="s">
        <v>80</v>
      </c>
      <c r="I25" s="61"/>
      <c r="J25" s="61"/>
      <c r="K25" s="61"/>
      <c r="L25" s="61"/>
      <c r="M25" s="61"/>
      <c r="N25" s="61" t="s">
        <v>89</v>
      </c>
      <c r="O25" s="61">
        <v>20</v>
      </c>
      <c r="P25" s="61">
        <v>5</v>
      </c>
      <c r="Q25" s="61"/>
      <c r="R25" s="6"/>
      <c r="S25" s="6"/>
      <c r="T25" s="6"/>
      <c r="U25" s="90">
        <v>0.01</v>
      </c>
      <c r="V25" s="30" t="s">
        <v>0</v>
      </c>
      <c r="W25" s="6"/>
      <c r="X25" s="6"/>
    </row>
    <row r="26" spans="1:24" x14ac:dyDescent="0.25">
      <c r="A26" s="8" t="s">
        <v>81</v>
      </c>
      <c r="B26" s="8" t="s">
        <v>17</v>
      </c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 t="s">
        <v>82</v>
      </c>
      <c r="O26" s="61">
        <v>1</v>
      </c>
      <c r="P26" s="61">
        <v>5</v>
      </c>
      <c r="Q26" s="61"/>
      <c r="R26" s="6"/>
      <c r="S26" s="6"/>
      <c r="T26" s="6"/>
      <c r="U26" s="91">
        <v>0.5</v>
      </c>
      <c r="V26" s="30" t="s">
        <v>3</v>
      </c>
      <c r="W26" s="6"/>
      <c r="X26" s="6"/>
    </row>
    <row r="27" spans="1:24" x14ac:dyDescent="0.25">
      <c r="A27" s="8" t="s">
        <v>83</v>
      </c>
      <c r="B27" s="8" t="s">
        <v>123</v>
      </c>
      <c r="C27" s="61">
        <v>7</v>
      </c>
      <c r="D27" s="61">
        <v>14</v>
      </c>
      <c r="E27" s="61">
        <v>200</v>
      </c>
      <c r="F27" s="61">
        <v>50</v>
      </c>
      <c r="G27" s="61"/>
      <c r="H27" s="61">
        <v>1000</v>
      </c>
      <c r="I27" s="61"/>
      <c r="J27" s="61"/>
      <c r="K27" s="61"/>
      <c r="L27" s="61"/>
      <c r="M27" s="61"/>
      <c r="N27" s="61">
        <v>100</v>
      </c>
      <c r="O27" s="61">
        <v>1000</v>
      </c>
      <c r="P27" s="61" t="s">
        <v>122</v>
      </c>
      <c r="Q27" s="61"/>
      <c r="R27" s="6"/>
      <c r="S27" s="6"/>
      <c r="T27" s="6"/>
      <c r="U27" s="90">
        <v>7</v>
      </c>
      <c r="V27" s="30" t="s">
        <v>0</v>
      </c>
      <c r="W27" s="6"/>
      <c r="X27" s="6"/>
    </row>
    <row r="28" spans="1:24" ht="15" customHeight="1" x14ac:dyDescent="0.25">
      <c r="A28" s="8" t="s">
        <v>86</v>
      </c>
      <c r="B28" s="8" t="s">
        <v>17</v>
      </c>
      <c r="C28" s="104" t="s">
        <v>87</v>
      </c>
      <c r="D28" s="104"/>
      <c r="E28" s="104"/>
      <c r="F28" s="61">
        <v>0.1</v>
      </c>
      <c r="G28" s="61">
        <v>0.3</v>
      </c>
      <c r="H28" s="61">
        <v>1</v>
      </c>
      <c r="I28" s="61" t="s">
        <v>88</v>
      </c>
      <c r="J28" s="61">
        <v>0.1</v>
      </c>
      <c r="K28" s="61">
        <v>0.2</v>
      </c>
      <c r="L28" s="61">
        <v>0.3</v>
      </c>
      <c r="M28" s="61">
        <v>10</v>
      </c>
      <c r="N28" s="61" t="s">
        <v>89</v>
      </c>
      <c r="O28" s="61">
        <v>20</v>
      </c>
      <c r="P28" s="61" t="s">
        <v>90</v>
      </c>
      <c r="Q28" s="61"/>
      <c r="R28" s="6"/>
      <c r="S28" s="6"/>
      <c r="T28" s="6"/>
      <c r="U28" s="90">
        <v>0.1</v>
      </c>
      <c r="V28" s="30" t="s">
        <v>1</v>
      </c>
      <c r="W28" s="9"/>
      <c r="X28" s="6"/>
    </row>
    <row r="29" spans="1:24" x14ac:dyDescent="0.25">
      <c r="A29" s="8" t="s">
        <v>91</v>
      </c>
      <c r="B29" s="8" t="s">
        <v>17</v>
      </c>
      <c r="C29" s="61">
        <v>0.18</v>
      </c>
      <c r="D29" s="61">
        <v>0.37</v>
      </c>
      <c r="E29" s="61">
        <v>1.3</v>
      </c>
      <c r="F29" s="61">
        <v>0.05</v>
      </c>
      <c r="G29" s="61">
        <v>0.15</v>
      </c>
      <c r="H29" s="61">
        <v>1</v>
      </c>
      <c r="I29" s="61" t="s">
        <v>88</v>
      </c>
      <c r="J29" s="61">
        <v>0.05</v>
      </c>
      <c r="K29" s="61">
        <v>0.1</v>
      </c>
      <c r="L29" s="61">
        <v>0.2</v>
      </c>
      <c r="M29" s="61">
        <v>10</v>
      </c>
      <c r="N29" s="61" t="s">
        <v>92</v>
      </c>
      <c r="O29" s="61">
        <v>10</v>
      </c>
      <c r="P29" s="61">
        <v>10</v>
      </c>
      <c r="Q29" s="61"/>
      <c r="R29" s="6"/>
      <c r="S29" s="6"/>
      <c r="T29" s="6"/>
      <c r="U29" s="90">
        <v>0.02</v>
      </c>
      <c r="V29" s="30" t="s">
        <v>3</v>
      </c>
      <c r="W29" s="9"/>
      <c r="X29" s="6"/>
    </row>
    <row r="30" spans="1:24" x14ac:dyDescent="0.25">
      <c r="N30" s="69"/>
      <c r="O30" s="69"/>
    </row>
    <row r="31" spans="1:24" x14ac:dyDescent="0.25">
      <c r="N31" s="70"/>
      <c r="O31" s="70"/>
    </row>
    <row r="32" spans="1:24" x14ac:dyDescent="0.25">
      <c r="N32" s="70"/>
      <c r="O32" s="70"/>
    </row>
    <row r="33" spans="14:15" x14ac:dyDescent="0.25">
      <c r="N33" s="70"/>
      <c r="O33" s="70"/>
    </row>
    <row r="34" spans="14:15" x14ac:dyDescent="0.25">
      <c r="N34" s="70"/>
      <c r="O34" s="70"/>
    </row>
    <row r="35" spans="14:15" x14ac:dyDescent="0.25">
      <c r="N35" s="70"/>
      <c r="O35" s="70"/>
    </row>
    <row r="36" spans="14:15" x14ac:dyDescent="0.25">
      <c r="N36" s="70"/>
      <c r="O36" s="70"/>
    </row>
    <row r="37" spans="14:15" x14ac:dyDescent="0.25">
      <c r="N37" s="70"/>
      <c r="O37" s="70"/>
    </row>
    <row r="38" spans="14:15" x14ac:dyDescent="0.25">
      <c r="N38" s="70"/>
      <c r="O38" s="70"/>
    </row>
    <row r="39" spans="14:15" x14ac:dyDescent="0.25">
      <c r="N39" s="70"/>
      <c r="O39" s="70"/>
    </row>
    <row r="40" spans="14:15" x14ac:dyDescent="0.25">
      <c r="N40" s="70"/>
      <c r="O40" s="70"/>
    </row>
    <row r="41" spans="14:15" x14ac:dyDescent="0.25">
      <c r="N41" s="70"/>
      <c r="O41" s="70"/>
    </row>
    <row r="42" spans="14:15" x14ac:dyDescent="0.25">
      <c r="N42" s="70"/>
      <c r="O42" s="70"/>
    </row>
    <row r="43" spans="14:15" x14ac:dyDescent="0.25">
      <c r="N43" s="70"/>
      <c r="O43" s="70"/>
    </row>
    <row r="44" spans="14:15" x14ac:dyDescent="0.25">
      <c r="N44" s="70"/>
      <c r="O44" s="70"/>
    </row>
    <row r="45" spans="14:15" x14ac:dyDescent="0.25">
      <c r="N45" s="70"/>
      <c r="O45" s="70"/>
    </row>
    <row r="46" spans="14:15" x14ac:dyDescent="0.25">
      <c r="N46" s="70"/>
      <c r="O46" s="70"/>
    </row>
    <row r="47" spans="14:15" x14ac:dyDescent="0.25">
      <c r="N47" s="70"/>
      <c r="O47" s="70"/>
    </row>
    <row r="48" spans="14:15" x14ac:dyDescent="0.25">
      <c r="N48" s="70"/>
      <c r="O48" s="70"/>
    </row>
    <row r="49" spans="14:15" x14ac:dyDescent="0.25">
      <c r="N49" s="70"/>
      <c r="O49" s="70"/>
    </row>
    <row r="50" spans="14:15" x14ac:dyDescent="0.25">
      <c r="N50" s="70"/>
      <c r="O50" s="70"/>
    </row>
    <row r="51" spans="14:15" x14ac:dyDescent="0.25">
      <c r="N51" s="70"/>
      <c r="O51" s="70"/>
    </row>
    <row r="52" spans="14:15" x14ac:dyDescent="0.25">
      <c r="N52" s="70"/>
      <c r="O52" s="70"/>
    </row>
    <row r="53" spans="14:15" x14ac:dyDescent="0.25">
      <c r="N53" s="70"/>
      <c r="O53" s="70"/>
    </row>
    <row r="54" spans="14:15" x14ac:dyDescent="0.25">
      <c r="N54" s="70"/>
      <c r="O54" s="70"/>
    </row>
    <row r="55" spans="14:15" x14ac:dyDescent="0.25">
      <c r="N55" s="70"/>
      <c r="O55" s="70"/>
    </row>
    <row r="56" spans="14:15" x14ac:dyDescent="0.25">
      <c r="N56" s="70"/>
      <c r="O56" s="70"/>
    </row>
    <row r="57" spans="14:15" x14ac:dyDescent="0.25">
      <c r="N57" s="70"/>
      <c r="O57" s="70"/>
    </row>
    <row r="58" spans="14:15" x14ac:dyDescent="0.25">
      <c r="N58" s="70"/>
      <c r="O58" s="70"/>
    </row>
    <row r="59" spans="14:15" x14ac:dyDescent="0.25">
      <c r="N59" s="70"/>
      <c r="O59" s="70"/>
    </row>
    <row r="60" spans="14:15" x14ac:dyDescent="0.25">
      <c r="N60" s="70"/>
      <c r="O60" s="70"/>
    </row>
    <row r="61" spans="14:15" x14ac:dyDescent="0.25">
      <c r="N61" s="70"/>
      <c r="O61" s="70"/>
    </row>
    <row r="62" spans="14:15" x14ac:dyDescent="0.25">
      <c r="N62" s="70"/>
      <c r="O62" s="70"/>
    </row>
    <row r="63" spans="14:15" x14ac:dyDescent="0.25">
      <c r="N63" s="42"/>
      <c r="O63" s="42"/>
    </row>
    <row r="64" spans="14:15" x14ac:dyDescent="0.25">
      <c r="N64" s="9"/>
      <c r="O64" s="9"/>
    </row>
    <row r="65" spans="14:15" x14ac:dyDescent="0.25">
      <c r="N65" s="9"/>
      <c r="O65" s="9"/>
    </row>
    <row r="66" spans="14:15" x14ac:dyDescent="0.25">
      <c r="N66" s="9"/>
      <c r="O66" s="9"/>
    </row>
    <row r="67" spans="14:15" x14ac:dyDescent="0.25">
      <c r="N67" s="9"/>
      <c r="O67" s="9"/>
    </row>
    <row r="68" spans="14:15" x14ac:dyDescent="0.25">
      <c r="N68" s="9"/>
      <c r="O68" s="9"/>
    </row>
    <row r="69" spans="14:15" x14ac:dyDescent="0.25">
      <c r="N69" s="9"/>
      <c r="O69" s="9"/>
    </row>
    <row r="70" spans="14:15" x14ac:dyDescent="0.25">
      <c r="N70" s="9"/>
      <c r="O70" s="9"/>
    </row>
    <row r="71" spans="14:15" x14ac:dyDescent="0.25">
      <c r="N71" s="9"/>
      <c r="O71" s="9"/>
    </row>
    <row r="72" spans="14:15" x14ac:dyDescent="0.25">
      <c r="N72" s="9"/>
      <c r="O72" s="9"/>
    </row>
    <row r="73" spans="14:15" x14ac:dyDescent="0.25">
      <c r="N73" s="9"/>
      <c r="O73" s="9"/>
    </row>
    <row r="74" spans="14:15" x14ac:dyDescent="0.25">
      <c r="N74" s="9"/>
      <c r="O74" s="9"/>
    </row>
    <row r="75" spans="14:15" x14ac:dyDescent="0.25">
      <c r="N75" s="9"/>
      <c r="O75" s="9"/>
    </row>
    <row r="76" spans="14:15" x14ac:dyDescent="0.25">
      <c r="N76" s="9"/>
      <c r="O76" s="9"/>
    </row>
    <row r="77" spans="14:15" x14ac:dyDescent="0.25">
      <c r="N77" s="71"/>
      <c r="O77" s="71"/>
    </row>
    <row r="78" spans="14:15" x14ac:dyDescent="0.25">
      <c r="N78" s="70"/>
      <c r="O78" s="70"/>
    </row>
    <row r="79" spans="14:15" x14ac:dyDescent="0.25">
      <c r="N79" s="70"/>
      <c r="O79" s="70"/>
    </row>
    <row r="80" spans="14:15" x14ac:dyDescent="0.25">
      <c r="N80" s="70"/>
      <c r="O80" s="70"/>
    </row>
    <row r="81" spans="14:15" x14ac:dyDescent="0.25">
      <c r="N81" s="70"/>
      <c r="O81" s="70"/>
    </row>
    <row r="82" spans="14:15" x14ac:dyDescent="0.25">
      <c r="N82" s="70"/>
      <c r="O82" s="70"/>
    </row>
    <row r="83" spans="14:15" x14ac:dyDescent="0.25">
      <c r="N83" s="70"/>
      <c r="O83" s="70"/>
    </row>
    <row r="84" spans="14:15" x14ac:dyDescent="0.25">
      <c r="N84" s="70"/>
      <c r="O84" s="70"/>
    </row>
    <row r="85" spans="14:15" x14ac:dyDescent="0.25">
      <c r="N85" s="70"/>
      <c r="O85" s="70"/>
    </row>
    <row r="86" spans="14:15" x14ac:dyDescent="0.25">
      <c r="N86" s="70"/>
      <c r="O86" s="70"/>
    </row>
    <row r="87" spans="14:15" x14ac:dyDescent="0.25">
      <c r="N87" s="70"/>
      <c r="O87" s="70"/>
    </row>
    <row r="88" spans="14:15" x14ac:dyDescent="0.25">
      <c r="N88" s="70"/>
      <c r="O88" s="70"/>
    </row>
    <row r="89" spans="14:15" x14ac:dyDescent="0.25">
      <c r="N89" s="70"/>
      <c r="O89" s="70"/>
    </row>
    <row r="90" spans="14:15" x14ac:dyDescent="0.25">
      <c r="N90" s="70"/>
      <c r="O90" s="70"/>
    </row>
    <row r="91" spans="14:15" x14ac:dyDescent="0.25">
      <c r="N91" s="70"/>
      <c r="O91" s="70"/>
    </row>
    <row r="92" spans="14:15" x14ac:dyDescent="0.25">
      <c r="N92" s="70"/>
      <c r="O92" s="70"/>
    </row>
    <row r="93" spans="14:15" x14ac:dyDescent="0.25">
      <c r="N93" s="70"/>
      <c r="O93" s="70"/>
    </row>
    <row r="94" spans="14:15" x14ac:dyDescent="0.25">
      <c r="N94" s="70"/>
      <c r="O94" s="70"/>
    </row>
    <row r="95" spans="14:15" x14ac:dyDescent="0.25">
      <c r="N95" s="70"/>
      <c r="O95" s="70"/>
    </row>
    <row r="96" spans="14:15" x14ac:dyDescent="0.25">
      <c r="N96" s="70"/>
      <c r="O96" s="70"/>
    </row>
    <row r="97" spans="14:15" x14ac:dyDescent="0.25">
      <c r="N97" s="70"/>
      <c r="O97" s="70"/>
    </row>
    <row r="98" spans="14:15" x14ac:dyDescent="0.25">
      <c r="N98" s="70"/>
      <c r="O98" s="70"/>
    </row>
    <row r="99" spans="14:15" x14ac:dyDescent="0.25">
      <c r="N99" s="70"/>
      <c r="O99" s="70"/>
    </row>
    <row r="100" spans="14:15" x14ac:dyDescent="0.25">
      <c r="N100" s="70"/>
      <c r="O100" s="70"/>
    </row>
    <row r="101" spans="14:15" x14ac:dyDescent="0.25">
      <c r="N101" s="70"/>
      <c r="O101" s="70"/>
    </row>
    <row r="102" spans="14:15" x14ac:dyDescent="0.25">
      <c r="N102" s="70"/>
      <c r="O102" s="70"/>
    </row>
    <row r="103" spans="14:15" x14ac:dyDescent="0.25">
      <c r="N103" s="70"/>
      <c r="O103" s="70"/>
    </row>
    <row r="104" spans="14:15" x14ac:dyDescent="0.25">
      <c r="N104" s="70"/>
      <c r="O104" s="70"/>
    </row>
  </sheetData>
  <sheetProtection password="A6E3" sheet="1" objects="1" scenarios="1" selectLockedCells="1" selectUnlockedCells="1"/>
  <mergeCells count="8">
    <mergeCell ref="C28:E28"/>
    <mergeCell ref="V1:W2"/>
    <mergeCell ref="C1:E1"/>
    <mergeCell ref="F1:I1"/>
    <mergeCell ref="J1:M1"/>
    <mergeCell ref="C14:E14"/>
    <mergeCell ref="R1:T1"/>
    <mergeCell ref="N1:O1"/>
  </mergeCells>
  <conditionalFormatting sqref="W18:W29">
    <cfRule type="containsText" dxfId="2" priority="4" operator="containsText" text="non-compliant">
      <formula>NOT(ISERROR(SEARCH("non-compliant",W18)))</formula>
    </cfRule>
  </conditionalFormatting>
  <conditionalFormatting sqref="W3:W10 W12:W17">
    <cfRule type="containsText" dxfId="1" priority="2" operator="containsText" text="non-compliant">
      <formula>NOT(ISERROR(SEARCH("non-compliant",W3)))</formula>
    </cfRule>
  </conditionalFormatting>
  <conditionalFormatting sqref="W11">
    <cfRule type="containsText" dxfId="0" priority="1" operator="containsText" text="non-compliant">
      <formula>NOT(ISERROR(SEARCH("non-compliant",W11)))</formula>
    </cfRule>
  </conditionalFormatting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100"/>
  <sheetViews>
    <sheetView topLeftCell="S1" workbookViewId="0">
      <selection activeCell="AC15" sqref="AA15:AC15"/>
    </sheetView>
  </sheetViews>
  <sheetFormatPr defaultRowHeight="15" x14ac:dyDescent="0.25"/>
  <cols>
    <col min="1" max="1" width="24.42578125" style="13" customWidth="1"/>
    <col min="2" max="2" width="14.140625" style="55" customWidth="1"/>
    <col min="3" max="13" width="8.7109375" style="23" customWidth="1"/>
    <col min="14" max="15" width="8.7109375" style="72" customWidth="1"/>
    <col min="16" max="17" width="8.7109375" style="23" customWidth="1"/>
    <col min="18" max="18" width="9.140625" style="14"/>
    <col min="33" max="33" width="13.7109375" customWidth="1"/>
  </cols>
  <sheetData>
    <row r="1" spans="1:33" ht="30.75" customHeight="1" x14ac:dyDescent="0.25">
      <c r="A1" s="1"/>
      <c r="B1" s="48"/>
      <c r="C1" s="108" t="s">
        <v>0</v>
      </c>
      <c r="D1" s="108"/>
      <c r="E1" s="108"/>
      <c r="F1" s="108" t="s">
        <v>1</v>
      </c>
      <c r="G1" s="108"/>
      <c r="H1" s="108"/>
      <c r="I1" s="108"/>
      <c r="J1" s="108" t="s">
        <v>2</v>
      </c>
      <c r="K1" s="108"/>
      <c r="L1" s="108"/>
      <c r="M1" s="108"/>
      <c r="N1" s="109" t="s">
        <v>3</v>
      </c>
      <c r="O1" s="110"/>
      <c r="P1" s="60" t="s">
        <v>4</v>
      </c>
      <c r="Q1" s="60" t="s">
        <v>5</v>
      </c>
      <c r="R1" s="105" t="s">
        <v>95</v>
      </c>
      <c r="S1" s="106"/>
      <c r="T1" s="107"/>
      <c r="U1" s="102" t="s">
        <v>6</v>
      </c>
      <c r="V1" s="99" t="s">
        <v>96</v>
      </c>
      <c r="W1" s="100"/>
      <c r="X1" s="101"/>
      <c r="Y1" s="102" t="s">
        <v>6</v>
      </c>
      <c r="Z1" s="99" t="s">
        <v>124</v>
      </c>
      <c r="AA1" s="100"/>
      <c r="AB1" s="100"/>
      <c r="AC1" s="100" t="s">
        <v>97</v>
      </c>
      <c r="AD1" s="100"/>
      <c r="AE1" s="101"/>
      <c r="AF1" s="102" t="s">
        <v>6</v>
      </c>
      <c r="AG1" s="4" t="s">
        <v>7</v>
      </c>
    </row>
    <row r="2" spans="1:33" ht="28.5" customHeight="1" x14ac:dyDescent="0.25">
      <c r="A2" s="8" t="s">
        <v>8</v>
      </c>
      <c r="B2" s="8" t="s">
        <v>9</v>
      </c>
      <c r="C2" s="63" t="s">
        <v>10</v>
      </c>
      <c r="D2" s="63" t="s">
        <v>11</v>
      </c>
      <c r="E2" s="63" t="s">
        <v>12</v>
      </c>
      <c r="F2" s="63" t="s">
        <v>10</v>
      </c>
      <c r="G2" s="63" t="s">
        <v>13</v>
      </c>
      <c r="H2" s="63" t="s">
        <v>14</v>
      </c>
      <c r="I2" s="63" t="s">
        <v>15</v>
      </c>
      <c r="J2" s="63">
        <v>1</v>
      </c>
      <c r="K2" s="63">
        <v>2</v>
      </c>
      <c r="L2" s="63">
        <v>3</v>
      </c>
      <c r="M2" s="63">
        <v>4</v>
      </c>
      <c r="N2" s="63" t="s">
        <v>10</v>
      </c>
      <c r="O2" s="63" t="s">
        <v>120</v>
      </c>
      <c r="P2" s="60" t="s">
        <v>10</v>
      </c>
      <c r="Q2" s="63" t="s">
        <v>10</v>
      </c>
      <c r="R2" s="31">
        <v>0.05</v>
      </c>
      <c r="S2" s="32">
        <v>0.5</v>
      </c>
      <c r="T2" s="32">
        <v>0.95</v>
      </c>
      <c r="U2" s="103"/>
      <c r="V2" s="20">
        <v>0.05</v>
      </c>
      <c r="W2" s="33">
        <v>0.5</v>
      </c>
      <c r="X2" s="33">
        <v>0.95</v>
      </c>
      <c r="Y2" s="103"/>
      <c r="Z2" s="20">
        <v>0.05</v>
      </c>
      <c r="AA2" s="33">
        <v>0.5</v>
      </c>
      <c r="AB2" s="33">
        <v>0.95</v>
      </c>
      <c r="AC2" s="20">
        <v>0.05</v>
      </c>
      <c r="AD2" s="33">
        <v>0.5</v>
      </c>
      <c r="AE2" s="33">
        <v>0.95</v>
      </c>
      <c r="AF2" s="103"/>
      <c r="AG2" s="2"/>
    </row>
    <row r="3" spans="1:33" x14ac:dyDescent="0.25">
      <c r="A3" s="49" t="s">
        <v>16</v>
      </c>
      <c r="B3" s="49" t="s">
        <v>17</v>
      </c>
      <c r="C3" s="61"/>
      <c r="D3" s="61"/>
      <c r="E3" s="61"/>
      <c r="F3" s="61">
        <v>32</v>
      </c>
      <c r="G3" s="61">
        <v>80</v>
      </c>
      <c r="H3" s="61" t="s">
        <v>18</v>
      </c>
      <c r="I3" s="61"/>
      <c r="J3" s="61"/>
      <c r="K3" s="61"/>
      <c r="L3" s="61"/>
      <c r="M3" s="61"/>
      <c r="N3" s="61"/>
      <c r="O3" s="61"/>
      <c r="P3" s="61" t="s">
        <v>19</v>
      </c>
      <c r="Q3" s="61"/>
      <c r="R3" s="35">
        <v>6.4210000000000003</v>
      </c>
      <c r="S3" s="35">
        <v>9.0779999999999994</v>
      </c>
      <c r="T3" s="40">
        <v>11.981</v>
      </c>
      <c r="U3" s="90">
        <v>20</v>
      </c>
      <c r="V3" s="35">
        <v>13.669600000000001</v>
      </c>
      <c r="W3" s="35">
        <v>18.3</v>
      </c>
      <c r="X3" s="40">
        <v>25.281600000000001</v>
      </c>
      <c r="Y3" s="90">
        <v>20</v>
      </c>
      <c r="Z3" s="17">
        <v>28.1</v>
      </c>
      <c r="AA3" s="17">
        <v>53</v>
      </c>
      <c r="AB3" s="79">
        <v>95</v>
      </c>
      <c r="AC3" s="80">
        <v>24.132750000000001</v>
      </c>
      <c r="AD3" s="79">
        <v>30.174499999999998</v>
      </c>
      <c r="AE3" s="79">
        <v>38.362000000000002</v>
      </c>
      <c r="AF3" s="91">
        <v>40</v>
      </c>
      <c r="AG3" s="6">
        <v>150</v>
      </c>
    </row>
    <row r="4" spans="1:33" x14ac:dyDescent="0.25">
      <c r="A4" s="49" t="s">
        <v>20</v>
      </c>
      <c r="B4" s="49" t="s">
        <v>17</v>
      </c>
      <c r="C4" s="61"/>
      <c r="D4" s="61"/>
      <c r="E4" s="61"/>
      <c r="F4" s="61">
        <v>100</v>
      </c>
      <c r="G4" s="61">
        <v>200</v>
      </c>
      <c r="H4" s="61">
        <v>600</v>
      </c>
      <c r="I4" s="61" t="s">
        <v>21</v>
      </c>
      <c r="J4" s="61">
        <v>20</v>
      </c>
      <c r="K4" s="61">
        <v>40</v>
      </c>
      <c r="L4" s="61">
        <v>100</v>
      </c>
      <c r="M4" s="61">
        <v>500</v>
      </c>
      <c r="N4" s="61" t="s">
        <v>22</v>
      </c>
      <c r="O4" s="61">
        <v>140</v>
      </c>
      <c r="P4" s="61">
        <v>1500</v>
      </c>
      <c r="Q4" s="61"/>
      <c r="R4" s="35">
        <v>5.3</v>
      </c>
      <c r="S4" s="35">
        <v>14.999000000000001</v>
      </c>
      <c r="T4" s="40">
        <v>25.452874999999999</v>
      </c>
      <c r="U4" s="90">
        <v>25</v>
      </c>
      <c r="V4" s="35">
        <v>9.52</v>
      </c>
      <c r="W4" s="35">
        <v>22.742000000000001</v>
      </c>
      <c r="X4" s="40">
        <v>42.701999999999998</v>
      </c>
      <c r="Y4" s="90">
        <v>25</v>
      </c>
      <c r="Z4" s="17">
        <v>15.84235</v>
      </c>
      <c r="AA4" s="17">
        <v>30.5</v>
      </c>
      <c r="AB4" s="79">
        <v>60.85</v>
      </c>
      <c r="AC4" s="80">
        <v>18.54</v>
      </c>
      <c r="AD4" s="79">
        <v>30.33</v>
      </c>
      <c r="AE4" s="79">
        <v>43.32</v>
      </c>
      <c r="AF4" s="91">
        <v>50</v>
      </c>
      <c r="AG4" s="6">
        <v>25</v>
      </c>
    </row>
    <row r="5" spans="1:33" x14ac:dyDescent="0.25">
      <c r="A5" s="49" t="s">
        <v>23</v>
      </c>
      <c r="B5" s="49" t="s">
        <v>17</v>
      </c>
      <c r="C5" s="64"/>
      <c r="D5" s="64"/>
      <c r="E5" s="64"/>
      <c r="F5" s="61">
        <v>450</v>
      </c>
      <c r="G5" s="61">
        <v>1000</v>
      </c>
      <c r="H5" s="61">
        <v>2400</v>
      </c>
      <c r="I5" s="61">
        <v>3400</v>
      </c>
      <c r="J5" s="61">
        <v>100</v>
      </c>
      <c r="K5" s="61">
        <v>200</v>
      </c>
      <c r="L5" s="61">
        <v>450</v>
      </c>
      <c r="M5" s="61">
        <v>1600</v>
      </c>
      <c r="N5" s="61">
        <v>260</v>
      </c>
      <c r="O5" s="61">
        <v>600</v>
      </c>
      <c r="P5" s="61" t="s">
        <v>24</v>
      </c>
      <c r="Q5" s="65"/>
      <c r="R5" s="35">
        <v>94.122799999999998</v>
      </c>
      <c r="S5" s="35">
        <v>122</v>
      </c>
      <c r="T5" s="40">
        <v>162.72839999999999</v>
      </c>
      <c r="U5" s="90">
        <v>180</v>
      </c>
      <c r="V5" s="35">
        <v>144.10045</v>
      </c>
      <c r="W5" s="35">
        <v>219.05799999999999</v>
      </c>
      <c r="X5" s="40">
        <v>345.52839999999998</v>
      </c>
      <c r="Y5" s="90">
        <v>180</v>
      </c>
      <c r="Z5" s="17">
        <v>269.61500000000001</v>
      </c>
      <c r="AA5" s="17">
        <v>312.01</v>
      </c>
      <c r="AB5" s="79">
        <v>453.47410000000002</v>
      </c>
      <c r="AC5" s="80">
        <v>240.56800000000001</v>
      </c>
      <c r="AD5" s="79">
        <v>347.41699999999997</v>
      </c>
      <c r="AE5" s="79">
        <v>518.41499999999996</v>
      </c>
      <c r="AF5" s="91">
        <v>430</v>
      </c>
      <c r="AG5" s="6">
        <v>450</v>
      </c>
    </row>
    <row r="6" spans="1:33" x14ac:dyDescent="0.25">
      <c r="A6" s="49" t="s">
        <v>25</v>
      </c>
      <c r="B6" s="49" t="s">
        <v>26</v>
      </c>
      <c r="C6" s="61"/>
      <c r="D6" s="61"/>
      <c r="E6" s="61"/>
      <c r="F6" s="61">
        <v>70</v>
      </c>
      <c r="G6" s="61">
        <v>150</v>
      </c>
      <c r="H6" s="61">
        <v>370</v>
      </c>
      <c r="I6" s="61">
        <v>520</v>
      </c>
      <c r="J6" s="61">
        <v>15</v>
      </c>
      <c r="K6" s="61">
        <v>30</v>
      </c>
      <c r="L6" s="61">
        <v>70</v>
      </c>
      <c r="M6" s="61">
        <v>250</v>
      </c>
      <c r="N6" s="61">
        <v>40</v>
      </c>
      <c r="O6" s="61">
        <v>90</v>
      </c>
      <c r="P6" s="61"/>
      <c r="Q6" s="61"/>
      <c r="R6" s="35">
        <v>12.8</v>
      </c>
      <c r="S6" s="35">
        <v>17.600000000000001</v>
      </c>
      <c r="T6" s="40">
        <v>24.2</v>
      </c>
      <c r="U6" s="90">
        <v>30</v>
      </c>
      <c r="V6" s="35">
        <v>20.965</v>
      </c>
      <c r="W6" s="35">
        <v>28.9</v>
      </c>
      <c r="X6" s="40">
        <v>48</v>
      </c>
      <c r="Y6" s="90">
        <v>30</v>
      </c>
      <c r="Z6" s="17">
        <v>34.299999999999997</v>
      </c>
      <c r="AA6" s="17">
        <v>47.2</v>
      </c>
      <c r="AB6" s="79">
        <v>55.77</v>
      </c>
      <c r="AC6" s="80">
        <v>37.5</v>
      </c>
      <c r="AD6" s="79">
        <v>49.3</v>
      </c>
      <c r="AE6" s="79">
        <v>73.849999999999994</v>
      </c>
      <c r="AF6" s="91">
        <v>70</v>
      </c>
      <c r="AG6" s="6">
        <v>70</v>
      </c>
    </row>
    <row r="7" spans="1:33" x14ac:dyDescent="0.25">
      <c r="A7" s="49" t="s">
        <v>27</v>
      </c>
      <c r="B7" s="49" t="s">
        <v>17</v>
      </c>
      <c r="C7" s="61" t="s">
        <v>28</v>
      </c>
      <c r="D7" s="61">
        <v>1.5</v>
      </c>
      <c r="E7" s="61">
        <v>2.54</v>
      </c>
      <c r="F7" s="61">
        <v>0.7</v>
      </c>
      <c r="G7" s="61">
        <v>1</v>
      </c>
      <c r="H7" s="61">
        <v>1.5</v>
      </c>
      <c r="I7" s="61" t="s">
        <v>29</v>
      </c>
      <c r="J7" s="61"/>
      <c r="K7" s="61"/>
      <c r="L7" s="61"/>
      <c r="M7" s="61"/>
      <c r="N7" s="61" t="s">
        <v>30</v>
      </c>
      <c r="O7" s="61">
        <v>15</v>
      </c>
      <c r="P7" s="61">
        <v>2</v>
      </c>
      <c r="Q7" s="61"/>
      <c r="R7" s="35">
        <v>0.1925</v>
      </c>
      <c r="S7" s="35">
        <v>0.32</v>
      </c>
      <c r="T7" s="40">
        <v>0.50600000000000001</v>
      </c>
      <c r="U7" s="90">
        <v>0.75</v>
      </c>
      <c r="V7" s="35">
        <v>0.50349999999999995</v>
      </c>
      <c r="W7" s="35">
        <v>0.89</v>
      </c>
      <c r="X7" s="40">
        <v>1.47065</v>
      </c>
      <c r="Y7" s="90">
        <v>0.75</v>
      </c>
      <c r="Z7" s="17">
        <v>0.3</v>
      </c>
      <c r="AA7" s="17">
        <v>0.51449999999999996</v>
      </c>
      <c r="AB7" s="17">
        <v>0.83</v>
      </c>
      <c r="AC7" s="18">
        <v>0.37430000000000002</v>
      </c>
      <c r="AD7" s="17">
        <v>0.60499999999999998</v>
      </c>
      <c r="AE7" s="17">
        <v>1.1184000000000001</v>
      </c>
      <c r="AF7" s="90">
        <v>0.75</v>
      </c>
      <c r="AG7" s="6">
        <v>1</v>
      </c>
    </row>
    <row r="8" spans="1:33" x14ac:dyDescent="0.25">
      <c r="A8" s="49" t="s">
        <v>31</v>
      </c>
      <c r="B8" s="49" t="s">
        <v>17</v>
      </c>
      <c r="C8" s="61"/>
      <c r="D8" s="61"/>
      <c r="E8" s="61"/>
      <c r="F8" s="61" t="s">
        <v>32</v>
      </c>
      <c r="G8" s="61">
        <v>50</v>
      </c>
      <c r="H8" s="61">
        <v>100</v>
      </c>
      <c r="I8" s="61" t="s">
        <v>33</v>
      </c>
      <c r="J8" s="61"/>
      <c r="K8" s="61"/>
      <c r="L8" s="61"/>
      <c r="M8" s="61"/>
      <c r="N8" s="61"/>
      <c r="O8" s="61"/>
      <c r="P8" s="61"/>
      <c r="Q8" s="61"/>
      <c r="R8" s="35">
        <v>2.9765000000000001</v>
      </c>
      <c r="S8" s="35">
        <v>4.093</v>
      </c>
      <c r="T8" s="40">
        <v>6.2249999999999996</v>
      </c>
      <c r="U8" s="90">
        <v>10</v>
      </c>
      <c r="V8" s="35">
        <v>5.6395999999999997</v>
      </c>
      <c r="W8" s="35">
        <v>7.13</v>
      </c>
      <c r="X8" s="40">
        <v>11.169600000000001</v>
      </c>
      <c r="Y8" s="90">
        <v>10</v>
      </c>
      <c r="Z8" s="17">
        <v>3.3967999999999998</v>
      </c>
      <c r="AA8" s="17">
        <v>6.2210000000000001</v>
      </c>
      <c r="AB8" s="17"/>
      <c r="AC8" s="18">
        <v>4.2994500000000002</v>
      </c>
      <c r="AD8" s="17">
        <v>5.3879999999999999</v>
      </c>
      <c r="AE8" s="17">
        <v>8.0571000000000002</v>
      </c>
      <c r="AF8" s="91">
        <v>10</v>
      </c>
      <c r="AG8" s="6">
        <v>50</v>
      </c>
    </row>
    <row r="9" spans="1:33" x14ac:dyDescent="0.25">
      <c r="A9" s="49" t="s">
        <v>34</v>
      </c>
      <c r="B9" s="49" t="s">
        <v>17</v>
      </c>
      <c r="C9" s="61"/>
      <c r="D9" s="61"/>
      <c r="E9" s="61"/>
      <c r="F9" s="61">
        <v>30</v>
      </c>
      <c r="G9" s="61">
        <v>50</v>
      </c>
      <c r="H9" s="61">
        <v>70</v>
      </c>
      <c r="I9" s="61" t="s">
        <v>35</v>
      </c>
      <c r="J9" s="61"/>
      <c r="K9" s="61"/>
      <c r="L9" s="61"/>
      <c r="M9" s="61"/>
      <c r="N9" s="61"/>
      <c r="O9" s="61"/>
      <c r="P9" s="61">
        <v>500</v>
      </c>
      <c r="Q9" s="61"/>
      <c r="R9" s="35">
        <v>3.2273000000000001</v>
      </c>
      <c r="S9" s="35">
        <v>4.7409999999999997</v>
      </c>
      <c r="T9" s="40">
        <v>6.4535999999999998</v>
      </c>
      <c r="U9" s="90">
        <v>10</v>
      </c>
      <c r="V9" s="35">
        <v>5.3109000000000002</v>
      </c>
      <c r="W9" s="35">
        <v>7.7</v>
      </c>
      <c r="X9" s="40">
        <v>11.7119</v>
      </c>
      <c r="Y9" s="90">
        <v>10</v>
      </c>
      <c r="Z9" s="17">
        <v>15.1</v>
      </c>
      <c r="AA9" s="17">
        <v>23.09</v>
      </c>
      <c r="AB9" s="17">
        <v>91</v>
      </c>
      <c r="AC9" s="18">
        <v>13.405749999999999</v>
      </c>
      <c r="AD9" s="17">
        <v>18.587</v>
      </c>
      <c r="AE9" s="17">
        <v>23.435500000000001</v>
      </c>
      <c r="AF9" s="91">
        <v>30</v>
      </c>
      <c r="AG9" s="6">
        <v>70</v>
      </c>
    </row>
    <row r="10" spans="1:33" x14ac:dyDescent="0.25">
      <c r="A10" s="49" t="s">
        <v>36</v>
      </c>
      <c r="B10" s="49" t="s">
        <v>17</v>
      </c>
      <c r="C10" s="61"/>
      <c r="D10" s="61"/>
      <c r="E10" s="61"/>
      <c r="F10" s="61">
        <v>100</v>
      </c>
      <c r="G10" s="61">
        <v>200</v>
      </c>
      <c r="H10" s="61">
        <v>400</v>
      </c>
      <c r="I10" s="61" t="s">
        <v>37</v>
      </c>
      <c r="J10" s="61"/>
      <c r="K10" s="61"/>
      <c r="L10" s="61"/>
      <c r="M10" s="61"/>
      <c r="N10" s="61" t="s">
        <v>38</v>
      </c>
      <c r="O10" s="61">
        <v>115</v>
      </c>
      <c r="P10" s="61" t="s">
        <v>39</v>
      </c>
      <c r="Q10" s="61"/>
      <c r="R10" s="35">
        <v>9.1999999999999993</v>
      </c>
      <c r="S10" s="35">
        <v>14.1905</v>
      </c>
      <c r="T10" s="40">
        <v>22.677375000000001</v>
      </c>
      <c r="U10" s="90">
        <v>25</v>
      </c>
      <c r="V10" s="35">
        <v>13.494999999999999</v>
      </c>
      <c r="W10" s="35">
        <v>23.568999999999999</v>
      </c>
      <c r="X10" s="40">
        <v>50.074300000000001</v>
      </c>
      <c r="Y10" s="90">
        <v>25</v>
      </c>
      <c r="Z10" s="17">
        <v>17.8</v>
      </c>
      <c r="AA10" s="17">
        <v>29.2</v>
      </c>
      <c r="AB10" s="17">
        <v>84</v>
      </c>
      <c r="AC10" s="18">
        <v>19.875250000000001</v>
      </c>
      <c r="AD10" s="17">
        <v>35.430500000000002</v>
      </c>
      <c r="AE10" s="17">
        <v>81.5625</v>
      </c>
      <c r="AF10" s="91">
        <v>90</v>
      </c>
      <c r="AG10" s="6">
        <v>30</v>
      </c>
    </row>
    <row r="11" spans="1:33" x14ac:dyDescent="0.25">
      <c r="A11" s="49" t="s">
        <v>40</v>
      </c>
      <c r="B11" s="49" t="s">
        <v>17</v>
      </c>
      <c r="C11" s="61" t="s">
        <v>41</v>
      </c>
      <c r="D11" s="61">
        <v>1.4999999999999999E-2</v>
      </c>
      <c r="E11" s="61">
        <v>0.1</v>
      </c>
      <c r="F11" s="61">
        <v>1</v>
      </c>
      <c r="G11" s="61">
        <v>2</v>
      </c>
      <c r="H11" s="61">
        <v>10</v>
      </c>
      <c r="I11" s="61" t="s">
        <v>42</v>
      </c>
      <c r="J11" s="61"/>
      <c r="K11" s="61"/>
      <c r="L11" s="61"/>
      <c r="M11" s="61"/>
      <c r="N11" s="61"/>
      <c r="O11" s="61"/>
      <c r="P11" s="61"/>
      <c r="Q11" s="61"/>
      <c r="R11" s="35">
        <v>0.02</v>
      </c>
      <c r="S11" s="35">
        <v>3.9E-2</v>
      </c>
      <c r="T11" s="40">
        <v>0.14635000000000001</v>
      </c>
      <c r="U11" s="90">
        <v>0.05</v>
      </c>
      <c r="V11" s="35">
        <v>0.02</v>
      </c>
      <c r="W11" s="35">
        <v>0.05</v>
      </c>
      <c r="X11" s="40">
        <v>0.1368</v>
      </c>
      <c r="Y11" s="90">
        <v>0.05</v>
      </c>
      <c r="Z11" s="17">
        <v>0.02</v>
      </c>
      <c r="AA11" s="17">
        <v>0.1</v>
      </c>
      <c r="AB11" s="17">
        <v>0.4</v>
      </c>
      <c r="AC11" s="18">
        <v>0.02</v>
      </c>
      <c r="AD11" s="17">
        <v>2.5000000000000001E-2</v>
      </c>
      <c r="AE11" s="17">
        <v>0.20710000000000001</v>
      </c>
      <c r="AF11" s="91">
        <v>0.05</v>
      </c>
      <c r="AG11" s="6">
        <v>7.0000000000000001E-3</v>
      </c>
    </row>
    <row r="12" spans="1:33" x14ac:dyDescent="0.25">
      <c r="A12" s="49" t="s">
        <v>43</v>
      </c>
      <c r="B12" s="49" t="s">
        <v>17</v>
      </c>
      <c r="C12" s="61"/>
      <c r="D12" s="61"/>
      <c r="E12" s="61"/>
      <c r="F12" s="61">
        <v>6</v>
      </c>
      <c r="G12" s="61">
        <v>10</v>
      </c>
      <c r="H12" s="61">
        <v>20</v>
      </c>
      <c r="I12" s="61" t="s">
        <v>44</v>
      </c>
      <c r="J12" s="61"/>
      <c r="K12" s="61"/>
      <c r="L12" s="61"/>
      <c r="M12" s="61"/>
      <c r="N12" s="61"/>
      <c r="O12" s="61"/>
      <c r="P12" s="61" t="s">
        <v>45</v>
      </c>
      <c r="Q12" s="61"/>
      <c r="R12" s="35">
        <v>5.0000000000000001E-3</v>
      </c>
      <c r="S12" s="35">
        <v>0.04</v>
      </c>
      <c r="T12" s="40">
        <v>0.23400000000000001</v>
      </c>
      <c r="U12" s="90">
        <v>0.5</v>
      </c>
      <c r="V12" s="35">
        <v>5.0000000000000001E-3</v>
      </c>
      <c r="W12" s="35">
        <v>5.5E-2</v>
      </c>
      <c r="X12" s="40">
        <v>0.28849999999999998</v>
      </c>
      <c r="Y12" s="90">
        <v>0.5</v>
      </c>
      <c r="Z12" s="17">
        <v>2.5000000000000001E-2</v>
      </c>
      <c r="AA12" s="17">
        <v>0.26200000000000001</v>
      </c>
      <c r="AB12" s="17">
        <v>1.6561999999999999</v>
      </c>
      <c r="AC12" s="18">
        <v>5.0000000000000001E-3</v>
      </c>
      <c r="AD12" s="17">
        <v>4.4999999999999998E-2</v>
      </c>
      <c r="AE12" s="17">
        <v>0.32135000000000002</v>
      </c>
      <c r="AF12" s="91">
        <v>0.5</v>
      </c>
      <c r="AG12" s="6">
        <v>0.05</v>
      </c>
    </row>
    <row r="13" spans="1:33" x14ac:dyDescent="0.25">
      <c r="A13" s="49" t="s">
        <v>46</v>
      </c>
      <c r="B13" s="49" t="s">
        <v>17</v>
      </c>
      <c r="C13" s="9"/>
      <c r="D13" s="9"/>
      <c r="E13" s="9"/>
      <c r="F13" s="65"/>
      <c r="G13" s="65"/>
      <c r="H13" s="65"/>
      <c r="I13" s="65"/>
      <c r="J13" s="65"/>
      <c r="K13" s="65"/>
      <c r="L13" s="65"/>
      <c r="M13" s="65"/>
      <c r="N13" s="9"/>
      <c r="O13" s="9"/>
      <c r="P13" s="9"/>
      <c r="Q13" s="65"/>
      <c r="R13" s="35">
        <v>0.01</v>
      </c>
      <c r="S13" s="35">
        <v>0.04</v>
      </c>
      <c r="T13" s="40">
        <v>9.9400000000000002E-2</v>
      </c>
      <c r="U13" s="90">
        <v>0.1</v>
      </c>
      <c r="V13" s="35">
        <v>1.6E-2</v>
      </c>
      <c r="W13" s="35">
        <v>4.2999999999999997E-2</v>
      </c>
      <c r="X13" s="40">
        <v>0.11</v>
      </c>
      <c r="Y13" s="90">
        <v>0.1</v>
      </c>
      <c r="Z13" s="5"/>
      <c r="AA13" s="5"/>
      <c r="AB13" s="5"/>
      <c r="AC13" s="18">
        <v>1.2999999999999999E-2</v>
      </c>
      <c r="AD13" s="17">
        <v>3.6999999999999998E-2</v>
      </c>
      <c r="AE13" s="17">
        <v>7.6999999999999999E-2</v>
      </c>
      <c r="AF13" s="91">
        <v>0.25</v>
      </c>
      <c r="AG13" s="6">
        <v>0.25</v>
      </c>
    </row>
    <row r="14" spans="1:33" ht="15" customHeight="1" x14ac:dyDescent="0.25">
      <c r="A14" s="49" t="s">
        <v>47</v>
      </c>
      <c r="B14" s="49"/>
      <c r="C14" s="104" t="s">
        <v>48</v>
      </c>
      <c r="D14" s="104"/>
      <c r="E14" s="104"/>
      <c r="F14" s="66" t="s">
        <v>49</v>
      </c>
      <c r="G14" s="66"/>
      <c r="H14" s="66"/>
      <c r="I14" s="66"/>
      <c r="J14" s="67" t="s">
        <v>50</v>
      </c>
      <c r="K14" s="67" t="s">
        <v>51</v>
      </c>
      <c r="L14" s="67" t="s">
        <v>51</v>
      </c>
      <c r="M14" s="67" t="s">
        <v>52</v>
      </c>
      <c r="N14" s="67" t="s">
        <v>53</v>
      </c>
      <c r="O14" s="67"/>
      <c r="P14" s="62"/>
      <c r="Q14" s="67" t="s">
        <v>54</v>
      </c>
      <c r="R14" s="35">
        <v>6.5579999999999998</v>
      </c>
      <c r="S14" s="35">
        <v>7.8330000000000002</v>
      </c>
      <c r="T14" s="40">
        <v>8.1932500000000008</v>
      </c>
      <c r="U14" s="90" t="s">
        <v>53</v>
      </c>
      <c r="V14" s="35">
        <v>7.4629000000000003</v>
      </c>
      <c r="W14" s="35">
        <v>8.1199999999999992</v>
      </c>
      <c r="X14" s="40">
        <v>8.4234000000000009</v>
      </c>
      <c r="Y14" s="90" t="s">
        <v>53</v>
      </c>
      <c r="Z14" s="17">
        <v>7.26</v>
      </c>
      <c r="AA14" s="17">
        <v>7.72</v>
      </c>
      <c r="AB14" s="17">
        <v>8.4700000000000006</v>
      </c>
      <c r="AC14" s="18">
        <v>7.5629999999999997</v>
      </c>
      <c r="AD14" s="17">
        <v>8.1</v>
      </c>
      <c r="AE14" s="17">
        <v>8.4619999999999997</v>
      </c>
      <c r="AF14" s="91" t="s">
        <v>53</v>
      </c>
      <c r="AG14" s="6" t="s">
        <v>53</v>
      </c>
    </row>
    <row r="15" spans="1:33" x14ac:dyDescent="0.25">
      <c r="A15" s="49" t="s">
        <v>55</v>
      </c>
      <c r="B15" s="49" t="s">
        <v>17</v>
      </c>
      <c r="C15" s="61" t="s">
        <v>56</v>
      </c>
      <c r="D15" s="61">
        <v>2.5000000000000001E-2</v>
      </c>
      <c r="E15" s="61" t="s">
        <v>57</v>
      </c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35">
        <v>3.0000000000000001E-3</v>
      </c>
      <c r="S15" s="35">
        <v>1.2E-2</v>
      </c>
      <c r="T15" s="40">
        <v>3.7999999999999999E-2</v>
      </c>
      <c r="U15" s="90">
        <v>2.5000000000000001E-2</v>
      </c>
      <c r="V15" s="35">
        <v>3.0000000000000001E-3</v>
      </c>
      <c r="W15" s="35">
        <v>1.2E-2</v>
      </c>
      <c r="X15" s="40">
        <v>4.095E-2</v>
      </c>
      <c r="Y15" s="90">
        <v>2.5000000000000001E-2</v>
      </c>
      <c r="Z15" s="17">
        <v>5.0000000000000001E-3</v>
      </c>
      <c r="AA15" s="17">
        <v>0.1</v>
      </c>
      <c r="AB15" s="17">
        <v>0.5</v>
      </c>
      <c r="AC15" s="18">
        <v>5.0000000000000001E-3</v>
      </c>
      <c r="AD15" s="17">
        <v>1.2E-2</v>
      </c>
      <c r="AE15" s="17">
        <v>4.9200000000000001E-2</v>
      </c>
      <c r="AF15" s="91">
        <v>0.01</v>
      </c>
      <c r="AG15" s="6">
        <v>1.25</v>
      </c>
    </row>
    <row r="16" spans="1:33" x14ac:dyDescent="0.25">
      <c r="A16" s="49" t="s">
        <v>58</v>
      </c>
      <c r="B16" s="49" t="s">
        <v>17</v>
      </c>
      <c r="C16" s="61"/>
      <c r="D16" s="61"/>
      <c r="E16" s="61"/>
      <c r="F16" s="61">
        <v>200</v>
      </c>
      <c r="G16" s="61"/>
      <c r="H16" s="61">
        <v>400</v>
      </c>
      <c r="I16" s="61"/>
      <c r="J16" s="61">
        <v>30</v>
      </c>
      <c r="K16" s="61">
        <v>80</v>
      </c>
      <c r="L16" s="61">
        <v>200</v>
      </c>
      <c r="M16" s="61">
        <v>500</v>
      </c>
      <c r="N16" s="61"/>
      <c r="O16" s="61"/>
      <c r="P16" s="61" t="s">
        <v>24</v>
      </c>
      <c r="Q16" s="61"/>
      <c r="R16" s="35">
        <v>2</v>
      </c>
      <c r="S16" s="35">
        <v>8.0069999999999997</v>
      </c>
      <c r="T16" s="40">
        <v>13.36</v>
      </c>
      <c r="U16" s="90">
        <v>200</v>
      </c>
      <c r="V16" s="35">
        <v>2</v>
      </c>
      <c r="W16" s="35">
        <v>7.6</v>
      </c>
      <c r="X16" s="40">
        <v>15.3925</v>
      </c>
      <c r="Y16" s="90">
        <v>200</v>
      </c>
      <c r="Z16" s="17">
        <v>34.840000000000003</v>
      </c>
      <c r="AA16" s="17">
        <v>104</v>
      </c>
      <c r="AB16" s="17">
        <v>118.4</v>
      </c>
      <c r="AC16" s="18">
        <v>76.650899999999993</v>
      </c>
      <c r="AD16" s="17">
        <v>99.650999999999996</v>
      </c>
      <c r="AE16" s="17">
        <v>114.345</v>
      </c>
      <c r="AF16" s="91">
        <v>100</v>
      </c>
      <c r="AG16" s="6">
        <v>200</v>
      </c>
    </row>
    <row r="17" spans="1:33" x14ac:dyDescent="0.25">
      <c r="A17" s="49" t="s">
        <v>59</v>
      </c>
      <c r="B17" s="49" t="s">
        <v>17</v>
      </c>
      <c r="C17" s="61"/>
      <c r="D17" s="61"/>
      <c r="E17" s="61"/>
      <c r="F17" s="61"/>
      <c r="G17" s="61"/>
      <c r="H17" s="61"/>
      <c r="I17" s="61"/>
      <c r="J17" s="61">
        <v>50</v>
      </c>
      <c r="K17" s="61">
        <v>120</v>
      </c>
      <c r="L17" s="61">
        <v>300</v>
      </c>
      <c r="M17" s="61">
        <v>1200</v>
      </c>
      <c r="N17" s="61"/>
      <c r="O17" s="61"/>
      <c r="P17" s="61"/>
      <c r="Q17" s="61"/>
      <c r="R17" s="35">
        <v>40</v>
      </c>
      <c r="S17" s="35">
        <v>53.484999999999999</v>
      </c>
      <c r="T17" s="40">
        <v>69.278999999999996</v>
      </c>
      <c r="U17" s="90">
        <v>80</v>
      </c>
      <c r="V17" s="35">
        <v>72.05</v>
      </c>
      <c r="W17" s="35">
        <v>105.0055</v>
      </c>
      <c r="X17" s="40">
        <v>155.42599999999999</v>
      </c>
      <c r="Y17" s="90">
        <v>120</v>
      </c>
      <c r="Z17" s="17">
        <v>62.35145</v>
      </c>
      <c r="AA17" s="17">
        <v>84.212999999999994</v>
      </c>
      <c r="AB17" s="17">
        <v>154.459</v>
      </c>
      <c r="AC17" s="18">
        <v>59.219250000000002</v>
      </c>
      <c r="AD17" s="17">
        <v>89.789500000000004</v>
      </c>
      <c r="AE17" s="17">
        <v>147.05940000000001</v>
      </c>
      <c r="AF17" s="91">
        <v>120</v>
      </c>
      <c r="AG17" s="6"/>
    </row>
    <row r="18" spans="1:33" x14ac:dyDescent="0.25">
      <c r="A18" s="8" t="s">
        <v>60</v>
      </c>
      <c r="B18" s="49" t="s">
        <v>17</v>
      </c>
      <c r="C18" s="61"/>
      <c r="D18" s="61"/>
      <c r="E18" s="61"/>
      <c r="F18" s="61">
        <v>5</v>
      </c>
      <c r="G18" s="61">
        <v>10</v>
      </c>
      <c r="H18" s="61">
        <v>20</v>
      </c>
      <c r="I18" s="61" t="s">
        <v>44</v>
      </c>
      <c r="J18" s="61"/>
      <c r="K18" s="61"/>
      <c r="L18" s="61"/>
      <c r="M18" s="61"/>
      <c r="N18" s="61"/>
      <c r="O18" s="61"/>
      <c r="P18" s="61"/>
      <c r="Q18" s="61"/>
      <c r="R18" s="2"/>
      <c r="S18" s="2"/>
      <c r="T18" s="24"/>
      <c r="U18" s="90">
        <v>10</v>
      </c>
      <c r="V18" s="2"/>
      <c r="W18" s="2"/>
      <c r="X18" s="2"/>
      <c r="Y18" s="90">
        <v>10</v>
      </c>
      <c r="Z18" s="15"/>
      <c r="AA18" s="15"/>
      <c r="AB18" s="15"/>
      <c r="AC18" s="15"/>
      <c r="AD18" s="15"/>
      <c r="AE18" s="42"/>
      <c r="AF18" s="91">
        <v>10</v>
      </c>
      <c r="AG18" s="9">
        <v>10</v>
      </c>
    </row>
    <row r="19" spans="1:33" x14ac:dyDescent="0.25">
      <c r="A19" s="8" t="s">
        <v>61</v>
      </c>
      <c r="B19" s="8" t="s">
        <v>17</v>
      </c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9"/>
      <c r="O19" s="9"/>
      <c r="P19" s="9"/>
      <c r="Q19" s="65"/>
      <c r="R19" s="2"/>
      <c r="S19" s="2"/>
      <c r="T19" s="24"/>
      <c r="U19" s="90">
        <v>9</v>
      </c>
      <c r="V19" s="2"/>
      <c r="W19" s="2"/>
      <c r="X19" s="2"/>
      <c r="Y19" s="90">
        <v>9</v>
      </c>
      <c r="Z19" s="2"/>
      <c r="AA19" s="2"/>
      <c r="AB19" s="2"/>
      <c r="AC19" s="2"/>
      <c r="AD19" s="2"/>
      <c r="AE19" s="6"/>
      <c r="AF19" s="91">
        <v>9</v>
      </c>
      <c r="AG19" s="6" t="s">
        <v>62</v>
      </c>
    </row>
    <row r="20" spans="1:33" x14ac:dyDescent="0.25">
      <c r="A20" s="8" t="s">
        <v>63</v>
      </c>
      <c r="B20" s="8" t="s">
        <v>64</v>
      </c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 t="s">
        <v>30</v>
      </c>
      <c r="O20" s="61">
        <v>8</v>
      </c>
      <c r="P20" s="61"/>
      <c r="Q20" s="61"/>
      <c r="R20" s="2"/>
      <c r="S20" s="2"/>
      <c r="T20" s="24"/>
      <c r="U20" s="90">
        <v>1.5</v>
      </c>
      <c r="V20" s="2"/>
      <c r="W20" s="2"/>
      <c r="X20" s="2"/>
      <c r="Y20" s="90">
        <v>1.5</v>
      </c>
      <c r="Z20" s="2"/>
      <c r="AA20" s="2"/>
      <c r="AB20" s="2"/>
      <c r="AC20" s="2"/>
      <c r="AD20" s="2"/>
      <c r="AE20" s="9"/>
      <c r="AF20" s="91">
        <v>2</v>
      </c>
      <c r="AG20" s="9">
        <v>1.5</v>
      </c>
    </row>
    <row r="21" spans="1:33" ht="22.5" x14ac:dyDescent="0.25">
      <c r="A21" s="8" t="s">
        <v>65</v>
      </c>
      <c r="B21" s="8" t="s">
        <v>17</v>
      </c>
      <c r="C21" s="61"/>
      <c r="D21" s="61"/>
      <c r="E21" s="61"/>
      <c r="F21" s="61"/>
      <c r="G21" s="61"/>
      <c r="H21" s="61"/>
      <c r="I21" s="61"/>
      <c r="J21" s="61">
        <v>3</v>
      </c>
      <c r="K21" s="61">
        <v>5</v>
      </c>
      <c r="L21" s="61">
        <v>5</v>
      </c>
      <c r="M21" s="61">
        <v>25</v>
      </c>
      <c r="N21" s="68" t="s">
        <v>66</v>
      </c>
      <c r="O21" s="68"/>
      <c r="P21" s="61"/>
      <c r="Q21" s="61"/>
      <c r="R21" s="2"/>
      <c r="S21" s="2"/>
      <c r="T21" s="24"/>
      <c r="U21" s="90">
        <v>25</v>
      </c>
      <c r="V21" s="2"/>
      <c r="W21" s="2"/>
      <c r="X21" s="2"/>
      <c r="Y21" s="90">
        <v>25</v>
      </c>
      <c r="Z21" s="2"/>
      <c r="AA21" s="2"/>
      <c r="AB21" s="2"/>
      <c r="AC21" s="2"/>
      <c r="AD21" s="2"/>
      <c r="AE21" s="9"/>
      <c r="AF21" s="91">
        <v>5</v>
      </c>
      <c r="AG21" s="9">
        <v>25</v>
      </c>
    </row>
    <row r="22" spans="1:33" x14ac:dyDescent="0.25">
      <c r="A22" s="8" t="s">
        <v>67</v>
      </c>
      <c r="B22" s="10" t="s">
        <v>68</v>
      </c>
      <c r="C22" s="61"/>
      <c r="D22" s="61"/>
      <c r="E22" s="61"/>
      <c r="F22" s="61">
        <v>1E-3</v>
      </c>
      <c r="G22" s="61">
        <v>1.4999999999999999E-2</v>
      </c>
      <c r="H22" s="61">
        <v>0.1</v>
      </c>
      <c r="I22" s="61"/>
      <c r="J22" s="61"/>
      <c r="K22" s="61"/>
      <c r="L22" s="61"/>
      <c r="M22" s="61"/>
      <c r="N22" s="61"/>
      <c r="O22" s="61"/>
      <c r="P22" s="61"/>
      <c r="Q22" s="61" t="s">
        <v>69</v>
      </c>
      <c r="R22" s="2"/>
      <c r="S22" s="2"/>
      <c r="T22" s="24"/>
      <c r="U22" s="90">
        <v>1.5</v>
      </c>
      <c r="V22" s="2"/>
      <c r="W22" s="2"/>
      <c r="X22" s="2"/>
      <c r="Y22" s="90">
        <v>1.5</v>
      </c>
      <c r="Z22" s="2"/>
      <c r="AA22" s="2"/>
      <c r="AB22" s="2"/>
      <c r="AC22" s="2"/>
      <c r="AD22" s="2"/>
      <c r="AE22" s="6"/>
      <c r="AF22" s="91">
        <v>1.5</v>
      </c>
      <c r="AG22" s="6">
        <v>0.02</v>
      </c>
    </row>
    <row r="23" spans="1:33" x14ac:dyDescent="0.25">
      <c r="A23" s="11" t="s">
        <v>70</v>
      </c>
      <c r="B23" s="8" t="s">
        <v>71</v>
      </c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 t="s">
        <v>72</v>
      </c>
      <c r="R23" s="2"/>
      <c r="S23" s="2"/>
      <c r="T23" s="24"/>
      <c r="U23" s="90">
        <v>130</v>
      </c>
      <c r="V23" s="2"/>
      <c r="W23" s="2"/>
      <c r="X23" s="2"/>
      <c r="Y23" s="90">
        <v>130</v>
      </c>
      <c r="Z23" s="2"/>
      <c r="AA23" s="2"/>
      <c r="AB23" s="2"/>
      <c r="AC23" s="2"/>
      <c r="AD23" s="2"/>
      <c r="AE23" s="6"/>
      <c r="AF23" s="91">
        <v>130</v>
      </c>
      <c r="AG23" s="6">
        <v>130</v>
      </c>
    </row>
    <row r="24" spans="1:33" x14ac:dyDescent="0.25">
      <c r="A24" s="12" t="s">
        <v>73</v>
      </c>
      <c r="B24" s="8" t="s">
        <v>71</v>
      </c>
      <c r="C24" s="61"/>
      <c r="D24" s="61"/>
      <c r="E24" s="61"/>
      <c r="F24" s="61">
        <v>0</v>
      </c>
      <c r="G24" s="61">
        <v>1</v>
      </c>
      <c r="H24" s="61">
        <v>10</v>
      </c>
      <c r="I24" s="61">
        <v>100</v>
      </c>
      <c r="J24" s="61"/>
      <c r="K24" s="61"/>
      <c r="L24" s="61"/>
      <c r="M24" s="61"/>
      <c r="N24" s="61" t="s">
        <v>74</v>
      </c>
      <c r="O24" s="61"/>
      <c r="P24" s="61" t="s">
        <v>75</v>
      </c>
      <c r="Q24" s="61" t="s">
        <v>72</v>
      </c>
      <c r="R24" s="2"/>
      <c r="S24" s="2"/>
      <c r="T24" s="24"/>
      <c r="U24" s="90">
        <v>130</v>
      </c>
      <c r="V24" s="2"/>
      <c r="W24" s="2"/>
      <c r="X24" s="2"/>
      <c r="Y24" s="90">
        <v>130</v>
      </c>
      <c r="Z24" s="2"/>
      <c r="AA24" s="2"/>
      <c r="AB24" s="2"/>
      <c r="AC24" s="2"/>
      <c r="AD24" s="2"/>
      <c r="AE24" s="6"/>
      <c r="AF24" s="91">
        <v>130</v>
      </c>
      <c r="AG24" s="6"/>
    </row>
    <row r="25" spans="1:33" x14ac:dyDescent="0.25">
      <c r="A25" s="8" t="s">
        <v>76</v>
      </c>
      <c r="B25" s="8" t="s">
        <v>17</v>
      </c>
      <c r="C25" s="61" t="s">
        <v>77</v>
      </c>
      <c r="D25" s="61" t="s">
        <v>78</v>
      </c>
      <c r="E25" s="61" t="s">
        <v>79</v>
      </c>
      <c r="F25" s="61">
        <v>0.15</v>
      </c>
      <c r="G25" s="61">
        <v>0.5</v>
      </c>
      <c r="H25" s="61" t="s">
        <v>80</v>
      </c>
      <c r="I25" s="61"/>
      <c r="J25" s="61"/>
      <c r="K25" s="61"/>
      <c r="L25" s="61"/>
      <c r="M25" s="61"/>
      <c r="N25" s="61" t="s">
        <v>89</v>
      </c>
      <c r="O25" s="61">
        <v>20</v>
      </c>
      <c r="P25" s="61">
        <v>5</v>
      </c>
      <c r="Q25" s="61"/>
      <c r="R25" s="2"/>
      <c r="S25" s="2"/>
      <c r="T25" s="24"/>
      <c r="U25" s="90">
        <v>0.02</v>
      </c>
      <c r="V25" s="2"/>
      <c r="W25" s="2"/>
      <c r="X25" s="2"/>
      <c r="Y25" s="90">
        <v>0.02</v>
      </c>
      <c r="Z25" s="2"/>
      <c r="AA25" s="2"/>
      <c r="AB25" s="2"/>
      <c r="AC25" s="2"/>
      <c r="AD25" s="2"/>
      <c r="AE25" s="6"/>
      <c r="AF25" s="91">
        <v>0.02</v>
      </c>
      <c r="AG25" s="6">
        <v>0.02</v>
      </c>
    </row>
    <row r="26" spans="1:33" x14ac:dyDescent="0.25">
      <c r="A26" s="8" t="s">
        <v>81</v>
      </c>
      <c r="B26" s="8" t="s">
        <v>17</v>
      </c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 t="s">
        <v>82</v>
      </c>
      <c r="O26" s="61">
        <v>1</v>
      </c>
      <c r="P26" s="61">
        <v>5</v>
      </c>
      <c r="Q26" s="61"/>
      <c r="R26" s="2"/>
      <c r="S26" s="2"/>
      <c r="T26" s="24"/>
      <c r="U26" s="90">
        <v>0.5</v>
      </c>
      <c r="V26" s="2"/>
      <c r="W26" s="2"/>
      <c r="X26" s="2"/>
      <c r="Y26" s="90">
        <v>0.5</v>
      </c>
      <c r="Z26" s="2"/>
      <c r="AA26" s="2"/>
      <c r="AB26" s="2"/>
      <c r="AC26" s="2"/>
      <c r="AD26" s="2"/>
      <c r="AE26" s="6"/>
      <c r="AF26" s="91">
        <v>0.5</v>
      </c>
      <c r="AG26" s="6">
        <v>0.5</v>
      </c>
    </row>
    <row r="27" spans="1:33" x14ac:dyDescent="0.25">
      <c r="A27" s="8" t="s">
        <v>83</v>
      </c>
      <c r="B27" s="8" t="s">
        <v>17</v>
      </c>
      <c r="C27" s="61" t="s">
        <v>41</v>
      </c>
      <c r="D27" s="61">
        <v>1.4E-2</v>
      </c>
      <c r="E27" s="61">
        <v>0.2</v>
      </c>
      <c r="F27" s="61">
        <v>0.05</v>
      </c>
      <c r="G27" s="61"/>
      <c r="H27" s="61">
        <v>1</v>
      </c>
      <c r="I27" s="61"/>
      <c r="J27" s="61"/>
      <c r="K27" s="61"/>
      <c r="L27" s="61"/>
      <c r="M27" s="61"/>
      <c r="N27" s="61" t="s">
        <v>84</v>
      </c>
      <c r="O27" s="61">
        <v>1</v>
      </c>
      <c r="P27" s="61" t="s">
        <v>85</v>
      </c>
      <c r="Q27" s="61"/>
      <c r="R27" s="2"/>
      <c r="S27" s="2"/>
      <c r="T27" s="24"/>
      <c r="U27" s="90">
        <v>7</v>
      </c>
      <c r="V27" s="2"/>
      <c r="W27" s="2"/>
      <c r="X27" s="2"/>
      <c r="Y27" s="90">
        <v>7</v>
      </c>
      <c r="Z27" s="2"/>
      <c r="AA27" s="2"/>
      <c r="AB27" s="2"/>
      <c r="AC27" s="2"/>
      <c r="AD27" s="2"/>
      <c r="AE27" s="6"/>
      <c r="AF27" s="91">
        <v>7</v>
      </c>
      <c r="AG27" s="6">
        <v>0.05</v>
      </c>
    </row>
    <row r="28" spans="1:33" x14ac:dyDescent="0.25">
      <c r="A28" s="8" t="s">
        <v>86</v>
      </c>
      <c r="B28" s="8" t="s">
        <v>17</v>
      </c>
      <c r="C28" s="104" t="s">
        <v>87</v>
      </c>
      <c r="D28" s="104"/>
      <c r="E28" s="104"/>
      <c r="F28" s="61">
        <v>0.1</v>
      </c>
      <c r="G28" s="61">
        <v>0.3</v>
      </c>
      <c r="H28" s="61">
        <v>1</v>
      </c>
      <c r="I28" s="61" t="s">
        <v>88</v>
      </c>
      <c r="J28" s="61">
        <v>0.1</v>
      </c>
      <c r="K28" s="61">
        <v>0.2</v>
      </c>
      <c r="L28" s="61">
        <v>0.3</v>
      </c>
      <c r="M28" s="61">
        <v>10</v>
      </c>
      <c r="N28" s="61" t="s">
        <v>89</v>
      </c>
      <c r="O28" s="61">
        <v>20</v>
      </c>
      <c r="P28" s="61" t="s">
        <v>90</v>
      </c>
      <c r="Q28" s="61"/>
      <c r="R28" s="2"/>
      <c r="S28" s="2"/>
      <c r="T28" s="24"/>
      <c r="U28" s="90">
        <v>0.1</v>
      </c>
      <c r="V28" s="2"/>
      <c r="W28" s="2"/>
      <c r="X28" s="2"/>
      <c r="Y28" s="90">
        <v>0.1</v>
      </c>
      <c r="Z28" s="2"/>
      <c r="AA28" s="2"/>
      <c r="AB28" s="2"/>
      <c r="AC28" s="2"/>
      <c r="AD28" s="2"/>
      <c r="AE28" s="9"/>
      <c r="AF28" s="91">
        <v>0.1</v>
      </c>
      <c r="AG28" s="9">
        <v>1</v>
      </c>
    </row>
    <row r="29" spans="1:33" x14ac:dyDescent="0.25">
      <c r="A29" s="8" t="s">
        <v>91</v>
      </c>
      <c r="B29" s="8" t="s">
        <v>17</v>
      </c>
      <c r="C29" s="61">
        <v>0.18</v>
      </c>
      <c r="D29" s="61">
        <v>0.37</v>
      </c>
      <c r="E29" s="61">
        <v>1.3</v>
      </c>
      <c r="F29" s="61">
        <v>0.05</v>
      </c>
      <c r="G29" s="61">
        <v>0.15</v>
      </c>
      <c r="H29" s="61">
        <v>1</v>
      </c>
      <c r="I29" s="61" t="s">
        <v>88</v>
      </c>
      <c r="J29" s="61">
        <v>0.05</v>
      </c>
      <c r="K29" s="61">
        <v>0.1</v>
      </c>
      <c r="L29" s="61">
        <v>0.2</v>
      </c>
      <c r="M29" s="61">
        <v>10</v>
      </c>
      <c r="N29" s="61" t="s">
        <v>92</v>
      </c>
      <c r="O29" s="61">
        <v>10</v>
      </c>
      <c r="P29" s="61">
        <v>10</v>
      </c>
      <c r="Q29" s="61"/>
      <c r="R29" s="2"/>
      <c r="S29" s="2"/>
      <c r="T29" s="24"/>
      <c r="U29" s="90">
        <v>0.02</v>
      </c>
      <c r="V29" s="2"/>
      <c r="W29" s="2"/>
      <c r="X29" s="2"/>
      <c r="Y29" s="90">
        <v>0.02</v>
      </c>
      <c r="Z29" s="2"/>
      <c r="AA29" s="2"/>
      <c r="AB29" s="2"/>
      <c r="AC29" s="2"/>
      <c r="AD29" s="2"/>
      <c r="AE29" s="9"/>
      <c r="AF29" s="91">
        <v>0.02</v>
      </c>
      <c r="AG29" s="9">
        <v>0.4</v>
      </c>
    </row>
    <row r="30" spans="1:33" x14ac:dyDescent="0.25">
      <c r="N30" s="69"/>
      <c r="O30" s="69"/>
    </row>
    <row r="31" spans="1:33" x14ac:dyDescent="0.25">
      <c r="N31" s="70"/>
      <c r="O31" s="70"/>
    </row>
    <row r="32" spans="1:33" x14ac:dyDescent="0.25">
      <c r="N32" s="70"/>
      <c r="O32" s="70"/>
    </row>
    <row r="33" spans="14:15" x14ac:dyDescent="0.25">
      <c r="N33" s="70"/>
      <c r="O33" s="70"/>
    </row>
    <row r="34" spans="14:15" x14ac:dyDescent="0.25">
      <c r="N34" s="70"/>
      <c r="O34" s="70"/>
    </row>
    <row r="35" spans="14:15" x14ac:dyDescent="0.25">
      <c r="N35" s="70"/>
      <c r="O35" s="70"/>
    </row>
    <row r="36" spans="14:15" x14ac:dyDescent="0.25">
      <c r="N36" s="70"/>
      <c r="O36" s="70"/>
    </row>
    <row r="37" spans="14:15" x14ac:dyDescent="0.25">
      <c r="N37" s="70"/>
      <c r="O37" s="70"/>
    </row>
    <row r="38" spans="14:15" x14ac:dyDescent="0.25">
      <c r="N38" s="70"/>
      <c r="O38" s="70"/>
    </row>
    <row r="39" spans="14:15" x14ac:dyDescent="0.25">
      <c r="N39" s="70"/>
      <c r="O39" s="70"/>
    </row>
    <row r="40" spans="14:15" x14ac:dyDescent="0.25">
      <c r="N40" s="70"/>
      <c r="O40" s="70"/>
    </row>
    <row r="41" spans="14:15" x14ac:dyDescent="0.25">
      <c r="N41" s="70"/>
      <c r="O41" s="70"/>
    </row>
    <row r="42" spans="14:15" x14ac:dyDescent="0.25">
      <c r="N42" s="70"/>
      <c r="O42" s="70"/>
    </row>
    <row r="43" spans="14:15" x14ac:dyDescent="0.25">
      <c r="N43" s="70"/>
      <c r="O43" s="70"/>
    </row>
    <row r="44" spans="14:15" x14ac:dyDescent="0.25">
      <c r="N44" s="70"/>
      <c r="O44" s="70"/>
    </row>
    <row r="45" spans="14:15" x14ac:dyDescent="0.25">
      <c r="N45" s="70"/>
      <c r="O45" s="70"/>
    </row>
    <row r="46" spans="14:15" x14ac:dyDescent="0.25">
      <c r="N46" s="70"/>
      <c r="O46" s="70"/>
    </row>
    <row r="47" spans="14:15" x14ac:dyDescent="0.25">
      <c r="N47" s="70"/>
      <c r="O47" s="70"/>
    </row>
    <row r="48" spans="14:15" x14ac:dyDescent="0.25">
      <c r="N48" s="70"/>
      <c r="O48" s="70"/>
    </row>
    <row r="49" spans="14:15" x14ac:dyDescent="0.25">
      <c r="N49" s="70"/>
      <c r="O49" s="70"/>
    </row>
    <row r="50" spans="14:15" x14ac:dyDescent="0.25">
      <c r="N50" s="70"/>
      <c r="O50" s="70"/>
    </row>
    <row r="51" spans="14:15" x14ac:dyDescent="0.25">
      <c r="N51" s="70"/>
      <c r="O51" s="70"/>
    </row>
    <row r="52" spans="14:15" x14ac:dyDescent="0.25">
      <c r="N52" s="70"/>
      <c r="O52" s="70"/>
    </row>
    <row r="53" spans="14:15" x14ac:dyDescent="0.25">
      <c r="N53" s="70"/>
      <c r="O53" s="70"/>
    </row>
    <row r="54" spans="14:15" x14ac:dyDescent="0.25">
      <c r="N54" s="70"/>
      <c r="O54" s="70"/>
    </row>
    <row r="55" spans="14:15" x14ac:dyDescent="0.25">
      <c r="N55" s="70"/>
      <c r="O55" s="70"/>
    </row>
    <row r="56" spans="14:15" x14ac:dyDescent="0.25">
      <c r="N56" s="70"/>
      <c r="O56" s="70"/>
    </row>
    <row r="57" spans="14:15" x14ac:dyDescent="0.25">
      <c r="N57" s="70"/>
      <c r="O57" s="70"/>
    </row>
    <row r="58" spans="14:15" x14ac:dyDescent="0.25">
      <c r="N58" s="70"/>
      <c r="O58" s="70"/>
    </row>
    <row r="59" spans="14:15" x14ac:dyDescent="0.25">
      <c r="N59" s="42"/>
      <c r="O59" s="42"/>
    </row>
    <row r="60" spans="14:15" x14ac:dyDescent="0.25">
      <c r="N60" s="9"/>
      <c r="O60" s="9"/>
    </row>
    <row r="61" spans="14:15" x14ac:dyDescent="0.25">
      <c r="N61" s="9"/>
      <c r="O61" s="9"/>
    </row>
    <row r="62" spans="14:15" x14ac:dyDescent="0.25">
      <c r="N62" s="9"/>
      <c r="O62" s="9"/>
    </row>
    <row r="63" spans="14:15" x14ac:dyDescent="0.25">
      <c r="N63" s="9"/>
      <c r="O63" s="9"/>
    </row>
    <row r="64" spans="14:15" x14ac:dyDescent="0.25">
      <c r="N64" s="9"/>
      <c r="O64" s="9"/>
    </row>
    <row r="65" spans="14:15" x14ac:dyDescent="0.25">
      <c r="N65" s="9"/>
      <c r="O65" s="9"/>
    </row>
    <row r="66" spans="14:15" x14ac:dyDescent="0.25">
      <c r="N66" s="9"/>
      <c r="O66" s="9"/>
    </row>
    <row r="67" spans="14:15" x14ac:dyDescent="0.25">
      <c r="N67" s="9"/>
      <c r="O67" s="9"/>
    </row>
    <row r="68" spans="14:15" x14ac:dyDescent="0.25">
      <c r="N68" s="9"/>
      <c r="O68" s="9"/>
    </row>
    <row r="69" spans="14:15" x14ac:dyDescent="0.25">
      <c r="N69" s="9"/>
      <c r="O69" s="9"/>
    </row>
    <row r="70" spans="14:15" x14ac:dyDescent="0.25">
      <c r="N70" s="9"/>
      <c r="O70" s="9"/>
    </row>
    <row r="71" spans="14:15" x14ac:dyDescent="0.25">
      <c r="N71" s="9"/>
      <c r="O71" s="9"/>
    </row>
    <row r="72" spans="14:15" x14ac:dyDescent="0.25">
      <c r="N72" s="9"/>
      <c r="O72" s="9"/>
    </row>
    <row r="73" spans="14:15" x14ac:dyDescent="0.25">
      <c r="N73" s="71"/>
      <c r="O73" s="71"/>
    </row>
    <row r="74" spans="14:15" x14ac:dyDescent="0.25">
      <c r="N74" s="70"/>
      <c r="O74" s="70"/>
    </row>
    <row r="75" spans="14:15" x14ac:dyDescent="0.25">
      <c r="N75" s="70"/>
      <c r="O75" s="70"/>
    </row>
    <row r="76" spans="14:15" x14ac:dyDescent="0.25">
      <c r="N76" s="70"/>
      <c r="O76" s="70"/>
    </row>
    <row r="77" spans="14:15" x14ac:dyDescent="0.25">
      <c r="N77" s="70"/>
      <c r="O77" s="70"/>
    </row>
    <row r="78" spans="14:15" x14ac:dyDescent="0.25">
      <c r="N78" s="70"/>
      <c r="O78" s="70"/>
    </row>
    <row r="79" spans="14:15" x14ac:dyDescent="0.25">
      <c r="N79" s="70"/>
      <c r="O79" s="70"/>
    </row>
    <row r="80" spans="14:15" x14ac:dyDescent="0.25">
      <c r="N80" s="70"/>
      <c r="O80" s="70"/>
    </row>
    <row r="81" spans="14:15" x14ac:dyDescent="0.25">
      <c r="N81" s="70"/>
      <c r="O81" s="70"/>
    </row>
    <row r="82" spans="14:15" x14ac:dyDescent="0.25">
      <c r="N82" s="70"/>
      <c r="O82" s="70"/>
    </row>
    <row r="83" spans="14:15" x14ac:dyDescent="0.25">
      <c r="N83" s="70"/>
      <c r="O83" s="70"/>
    </row>
    <row r="84" spans="14:15" x14ac:dyDescent="0.25">
      <c r="N84" s="70"/>
      <c r="O84" s="70"/>
    </row>
    <row r="85" spans="14:15" x14ac:dyDescent="0.25">
      <c r="N85" s="70"/>
      <c r="O85" s="70"/>
    </row>
    <row r="86" spans="14:15" x14ac:dyDescent="0.25">
      <c r="N86" s="70"/>
      <c r="O86" s="70"/>
    </row>
    <row r="87" spans="14:15" x14ac:dyDescent="0.25">
      <c r="N87" s="70"/>
      <c r="O87" s="70"/>
    </row>
    <row r="88" spans="14:15" x14ac:dyDescent="0.25">
      <c r="N88" s="70"/>
      <c r="O88" s="70"/>
    </row>
    <row r="89" spans="14:15" x14ac:dyDescent="0.25">
      <c r="N89" s="70"/>
      <c r="O89" s="70"/>
    </row>
    <row r="90" spans="14:15" x14ac:dyDescent="0.25">
      <c r="N90" s="70"/>
      <c r="O90" s="70"/>
    </row>
    <row r="91" spans="14:15" x14ac:dyDescent="0.25">
      <c r="N91" s="70"/>
      <c r="O91" s="70"/>
    </row>
    <row r="92" spans="14:15" x14ac:dyDescent="0.25">
      <c r="N92" s="70"/>
      <c r="O92" s="70"/>
    </row>
    <row r="93" spans="14:15" x14ac:dyDescent="0.25">
      <c r="N93" s="70"/>
      <c r="O93" s="70"/>
    </row>
    <row r="94" spans="14:15" x14ac:dyDescent="0.25">
      <c r="N94" s="70"/>
      <c r="O94" s="70"/>
    </row>
    <row r="95" spans="14:15" x14ac:dyDescent="0.25">
      <c r="N95" s="70"/>
      <c r="O95" s="70"/>
    </row>
    <row r="96" spans="14:15" x14ac:dyDescent="0.25">
      <c r="N96" s="70"/>
      <c r="O96" s="70"/>
    </row>
    <row r="97" spans="14:15" x14ac:dyDescent="0.25">
      <c r="N97" s="70"/>
      <c r="O97" s="70"/>
    </row>
    <row r="98" spans="14:15" x14ac:dyDescent="0.25">
      <c r="N98" s="70"/>
      <c r="O98" s="70"/>
    </row>
    <row r="99" spans="14:15" x14ac:dyDescent="0.25">
      <c r="N99" s="70"/>
      <c r="O99" s="70"/>
    </row>
    <row r="100" spans="14:15" x14ac:dyDescent="0.25">
      <c r="N100" s="70"/>
      <c r="O100" s="70"/>
    </row>
  </sheetData>
  <sheetProtection password="A6E3" sheet="1" objects="1" scenarios="1" selectLockedCells="1" selectUnlockedCells="1"/>
  <mergeCells count="13">
    <mergeCell ref="C28:E28"/>
    <mergeCell ref="R1:T1"/>
    <mergeCell ref="C1:E1"/>
    <mergeCell ref="F1:I1"/>
    <mergeCell ref="J1:M1"/>
    <mergeCell ref="C14:E14"/>
    <mergeCell ref="N1:O1"/>
    <mergeCell ref="V1:X1"/>
    <mergeCell ref="Z1:AB1"/>
    <mergeCell ref="U1:U2"/>
    <mergeCell ref="Y1:Y2"/>
    <mergeCell ref="AF1:AF2"/>
    <mergeCell ref="AC1:AE1"/>
  </mergeCells>
  <pageMargins left="0.7" right="0.7" top="0.75" bottom="0.75" header="0.3" footer="0.3"/>
  <pageSetup paperSize="9" orientation="portrait" horizontalDpi="4294967293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X104"/>
  <sheetViews>
    <sheetView workbookViewId="0">
      <pane xSplit="1" topLeftCell="J1" activePane="topRight" state="frozen"/>
      <selection pane="topRight" activeCell="U6" sqref="U6"/>
    </sheetView>
  </sheetViews>
  <sheetFormatPr defaultRowHeight="15" x14ac:dyDescent="0.25"/>
  <cols>
    <col min="1" max="1" width="24.42578125" style="13" customWidth="1"/>
    <col min="2" max="2" width="13.42578125" style="13" customWidth="1"/>
    <col min="3" max="13" width="8.7109375" style="23" customWidth="1"/>
    <col min="14" max="15" width="8.7109375" style="72" customWidth="1"/>
    <col min="16" max="17" width="8.7109375" style="23" customWidth="1"/>
    <col min="18" max="18" width="9.140625" style="14"/>
    <col min="21" max="21" width="10.85546875" style="89" customWidth="1"/>
    <col min="22" max="22" width="19.42578125" customWidth="1"/>
    <col min="23" max="23" width="14" customWidth="1"/>
  </cols>
  <sheetData>
    <row r="1" spans="1:24" ht="22.5" customHeight="1" x14ac:dyDescent="0.25">
      <c r="A1" s="47" t="s">
        <v>102</v>
      </c>
      <c r="B1" s="48"/>
      <c r="C1" s="108" t="s">
        <v>0</v>
      </c>
      <c r="D1" s="108"/>
      <c r="E1" s="108"/>
      <c r="F1" s="108" t="s">
        <v>1</v>
      </c>
      <c r="G1" s="108"/>
      <c r="H1" s="108"/>
      <c r="I1" s="108"/>
      <c r="J1" s="108" t="s">
        <v>2</v>
      </c>
      <c r="K1" s="108"/>
      <c r="L1" s="108"/>
      <c r="M1" s="108"/>
      <c r="N1" s="109" t="s">
        <v>3</v>
      </c>
      <c r="O1" s="110"/>
      <c r="P1" s="60" t="s">
        <v>4</v>
      </c>
      <c r="Q1" s="73" t="s">
        <v>5</v>
      </c>
      <c r="R1" s="115">
        <v>90455</v>
      </c>
      <c r="S1" s="116"/>
      <c r="T1" s="117"/>
      <c r="U1" s="87" t="s">
        <v>6</v>
      </c>
      <c r="V1" s="111" t="s">
        <v>98</v>
      </c>
      <c r="W1" s="112"/>
      <c r="X1" s="6"/>
    </row>
    <row r="2" spans="1:24" ht="28.5" customHeight="1" x14ac:dyDescent="0.25">
      <c r="A2" s="8" t="s">
        <v>8</v>
      </c>
      <c r="B2" s="8" t="s">
        <v>9</v>
      </c>
      <c r="C2" s="63" t="s">
        <v>10</v>
      </c>
      <c r="D2" s="63" t="s">
        <v>11</v>
      </c>
      <c r="E2" s="63" t="s">
        <v>12</v>
      </c>
      <c r="F2" s="63" t="s">
        <v>10</v>
      </c>
      <c r="G2" s="63" t="s">
        <v>13</v>
      </c>
      <c r="H2" s="63" t="s">
        <v>14</v>
      </c>
      <c r="I2" s="63" t="s">
        <v>15</v>
      </c>
      <c r="J2" s="63">
        <v>1</v>
      </c>
      <c r="K2" s="63">
        <v>2</v>
      </c>
      <c r="L2" s="63">
        <v>3</v>
      </c>
      <c r="M2" s="63">
        <v>4</v>
      </c>
      <c r="N2" s="63" t="s">
        <v>10</v>
      </c>
      <c r="O2" s="63" t="s">
        <v>120</v>
      </c>
      <c r="P2" s="60" t="s">
        <v>10</v>
      </c>
      <c r="Q2" s="74" t="s">
        <v>10</v>
      </c>
      <c r="R2" s="20">
        <v>0.05</v>
      </c>
      <c r="S2" s="20">
        <v>0.5</v>
      </c>
      <c r="T2" s="20">
        <v>0.95</v>
      </c>
      <c r="U2" s="88"/>
      <c r="V2" s="113"/>
      <c r="W2" s="114"/>
      <c r="X2" s="6"/>
    </row>
    <row r="3" spans="1:24" x14ac:dyDescent="0.25">
      <c r="A3" s="49" t="s">
        <v>16</v>
      </c>
      <c r="B3" s="49" t="s">
        <v>17</v>
      </c>
      <c r="C3" s="61"/>
      <c r="D3" s="61"/>
      <c r="E3" s="61"/>
      <c r="F3" s="61">
        <v>32</v>
      </c>
      <c r="G3" s="61">
        <v>80</v>
      </c>
      <c r="H3" s="61" t="s">
        <v>18</v>
      </c>
      <c r="I3" s="61"/>
      <c r="J3" s="61"/>
      <c r="K3" s="61"/>
      <c r="L3" s="61"/>
      <c r="M3" s="61"/>
      <c r="N3" s="61"/>
      <c r="O3" s="61"/>
      <c r="P3" s="61" t="s">
        <v>19</v>
      </c>
      <c r="Q3" s="75"/>
      <c r="R3" s="17">
        <v>17.8</v>
      </c>
      <c r="S3" s="17">
        <v>29.026</v>
      </c>
      <c r="T3" s="17">
        <v>36.638950000000001</v>
      </c>
      <c r="U3" s="90">
        <v>30</v>
      </c>
      <c r="V3" s="6" t="s">
        <v>1</v>
      </c>
      <c r="W3" s="9" t="str">
        <f>IF(T3&lt;=80,"compliant","noncompliance")</f>
        <v>compliant</v>
      </c>
      <c r="X3" s="6"/>
    </row>
    <row r="4" spans="1:24" x14ac:dyDescent="0.25">
      <c r="A4" s="49" t="s">
        <v>20</v>
      </c>
      <c r="B4" s="49" t="s">
        <v>17</v>
      </c>
      <c r="C4" s="61"/>
      <c r="D4" s="61"/>
      <c r="E4" s="61"/>
      <c r="F4" s="61">
        <v>100</v>
      </c>
      <c r="G4" s="61">
        <v>200</v>
      </c>
      <c r="H4" s="61">
        <v>600</v>
      </c>
      <c r="I4" s="61" t="s">
        <v>21</v>
      </c>
      <c r="J4" s="61">
        <v>20</v>
      </c>
      <c r="K4" s="61">
        <v>40</v>
      </c>
      <c r="L4" s="61">
        <v>100</v>
      </c>
      <c r="M4" s="61">
        <v>500</v>
      </c>
      <c r="N4" s="61" t="s">
        <v>22</v>
      </c>
      <c r="O4" s="61">
        <v>140</v>
      </c>
      <c r="P4" s="61">
        <v>1500</v>
      </c>
      <c r="Q4" s="75"/>
      <c r="R4" s="17">
        <v>8.2149999999999999</v>
      </c>
      <c r="S4" s="17">
        <v>13.6</v>
      </c>
      <c r="T4" s="17">
        <v>18.863199999999999</v>
      </c>
      <c r="U4" s="90">
        <v>20</v>
      </c>
      <c r="V4" s="6" t="s">
        <v>99</v>
      </c>
      <c r="W4" s="9" t="str">
        <f>IF(T4&lt;=100,"compliant","non-compliant")</f>
        <v>compliant</v>
      </c>
      <c r="X4" s="9"/>
    </row>
    <row r="5" spans="1:24" x14ac:dyDescent="0.25">
      <c r="A5" s="49" t="s">
        <v>23</v>
      </c>
      <c r="B5" s="49" t="s">
        <v>17</v>
      </c>
      <c r="C5" s="64"/>
      <c r="D5" s="64"/>
      <c r="E5" s="64"/>
      <c r="F5" s="61">
        <v>450</v>
      </c>
      <c r="G5" s="61">
        <v>1000</v>
      </c>
      <c r="H5" s="61">
        <v>2400</v>
      </c>
      <c r="I5" s="61">
        <v>3400</v>
      </c>
      <c r="J5" s="61">
        <v>100</v>
      </c>
      <c r="K5" s="61">
        <v>200</v>
      </c>
      <c r="L5" s="61">
        <v>450</v>
      </c>
      <c r="M5" s="61">
        <v>1600</v>
      </c>
      <c r="N5" s="61">
        <v>260</v>
      </c>
      <c r="O5" s="61">
        <v>600</v>
      </c>
      <c r="P5" s="61" t="s">
        <v>24</v>
      </c>
      <c r="Q5" s="76"/>
      <c r="R5" s="17">
        <v>168.9</v>
      </c>
      <c r="S5" s="17">
        <v>266</v>
      </c>
      <c r="T5" s="17">
        <v>328.90679999999998</v>
      </c>
      <c r="U5" s="90">
        <v>260</v>
      </c>
      <c r="V5" s="6" t="s">
        <v>3</v>
      </c>
      <c r="W5" s="9" t="str">
        <f>IF(T5&lt;=260,"compliant","non-compliant")</f>
        <v>non-compliant</v>
      </c>
      <c r="X5" s="9"/>
    </row>
    <row r="6" spans="1:24" x14ac:dyDescent="0.25">
      <c r="A6" s="49" t="s">
        <v>25</v>
      </c>
      <c r="B6" s="49" t="s">
        <v>26</v>
      </c>
      <c r="C6" s="61"/>
      <c r="D6" s="61"/>
      <c r="E6" s="61"/>
      <c r="F6" s="61">
        <v>70</v>
      </c>
      <c r="G6" s="61">
        <v>150</v>
      </c>
      <c r="H6" s="61">
        <v>370</v>
      </c>
      <c r="I6" s="61">
        <v>520</v>
      </c>
      <c r="J6" s="61">
        <v>15</v>
      </c>
      <c r="K6" s="61">
        <v>30</v>
      </c>
      <c r="L6" s="61">
        <v>70</v>
      </c>
      <c r="M6" s="61">
        <v>250</v>
      </c>
      <c r="N6" s="61">
        <v>40</v>
      </c>
      <c r="O6" s="61">
        <v>90</v>
      </c>
      <c r="P6" s="61"/>
      <c r="Q6" s="75"/>
      <c r="R6" s="35">
        <v>26.5</v>
      </c>
      <c r="S6" s="35">
        <v>41.15</v>
      </c>
      <c r="T6" s="35">
        <v>50.1</v>
      </c>
      <c r="U6" s="90">
        <v>40</v>
      </c>
      <c r="V6" s="6" t="s">
        <v>100</v>
      </c>
      <c r="W6" s="9" t="str">
        <f>IF(T6&lt;=40,"compliant","non-compliant")</f>
        <v>non-compliant</v>
      </c>
      <c r="X6" s="9"/>
    </row>
    <row r="7" spans="1:24" x14ac:dyDescent="0.25">
      <c r="A7" s="49" t="s">
        <v>27</v>
      </c>
      <c r="B7" s="49" t="s">
        <v>17</v>
      </c>
      <c r="C7" s="61" t="s">
        <v>28</v>
      </c>
      <c r="D7" s="61">
        <v>1.5</v>
      </c>
      <c r="E7" s="61">
        <v>2.54</v>
      </c>
      <c r="F7" s="61">
        <v>0.7</v>
      </c>
      <c r="G7" s="61">
        <v>1</v>
      </c>
      <c r="H7" s="61">
        <v>1.5</v>
      </c>
      <c r="I7" s="61" t="s">
        <v>29</v>
      </c>
      <c r="J7" s="61"/>
      <c r="K7" s="61"/>
      <c r="L7" s="61"/>
      <c r="M7" s="61"/>
      <c r="N7" s="61" t="s">
        <v>30</v>
      </c>
      <c r="O7" s="61">
        <v>15</v>
      </c>
      <c r="P7" s="61">
        <v>2</v>
      </c>
      <c r="Q7" s="75"/>
      <c r="R7" s="35">
        <v>0.25</v>
      </c>
      <c r="S7" s="35">
        <v>0.32</v>
      </c>
      <c r="T7" s="35">
        <v>0.46439999999999998</v>
      </c>
      <c r="U7" s="90">
        <v>0.75</v>
      </c>
      <c r="V7" s="6" t="s">
        <v>1</v>
      </c>
      <c r="W7" s="9" t="str">
        <f>IF(T7&lt;=1,"compliant","non-compliant")</f>
        <v>compliant</v>
      </c>
      <c r="X7" s="6"/>
    </row>
    <row r="8" spans="1:24" x14ac:dyDescent="0.25">
      <c r="A8" s="49" t="s">
        <v>31</v>
      </c>
      <c r="B8" s="49" t="s">
        <v>17</v>
      </c>
      <c r="C8" s="61"/>
      <c r="D8" s="61"/>
      <c r="E8" s="61"/>
      <c r="F8" s="61" t="s">
        <v>32</v>
      </c>
      <c r="G8" s="61">
        <v>50</v>
      </c>
      <c r="H8" s="61">
        <v>100</v>
      </c>
      <c r="I8" s="61" t="s">
        <v>33</v>
      </c>
      <c r="J8" s="61"/>
      <c r="K8" s="61"/>
      <c r="L8" s="61"/>
      <c r="M8" s="61"/>
      <c r="N8" s="61"/>
      <c r="O8" s="61"/>
      <c r="P8" s="61"/>
      <c r="Q8" s="75"/>
      <c r="R8" s="17">
        <v>3.8557999999999999</v>
      </c>
      <c r="S8" s="17">
        <v>4.79</v>
      </c>
      <c r="T8" s="17">
        <v>5.9219999999999997</v>
      </c>
      <c r="U8" s="90">
        <v>10</v>
      </c>
      <c r="V8" s="6" t="s">
        <v>1</v>
      </c>
      <c r="W8" s="9" t="str">
        <f>IF(T8&lt;=40,"compliant","non-compliant")</f>
        <v>compliant</v>
      </c>
      <c r="X8" s="6"/>
    </row>
    <row r="9" spans="1:24" x14ac:dyDescent="0.25">
      <c r="A9" s="49" t="s">
        <v>34</v>
      </c>
      <c r="B9" s="49" t="s">
        <v>17</v>
      </c>
      <c r="C9" s="61"/>
      <c r="D9" s="61"/>
      <c r="E9" s="61"/>
      <c r="F9" s="61">
        <v>30</v>
      </c>
      <c r="G9" s="61">
        <v>50</v>
      </c>
      <c r="H9" s="61">
        <v>70</v>
      </c>
      <c r="I9" s="61" t="s">
        <v>35</v>
      </c>
      <c r="J9" s="61"/>
      <c r="K9" s="61"/>
      <c r="L9" s="61"/>
      <c r="M9" s="61"/>
      <c r="N9" s="61"/>
      <c r="O9" s="61"/>
      <c r="P9" s="61">
        <v>500</v>
      </c>
      <c r="Q9" s="75"/>
      <c r="R9" s="17">
        <v>8.6</v>
      </c>
      <c r="S9" s="17">
        <v>16.122</v>
      </c>
      <c r="T9" s="17">
        <v>21.043399999999998</v>
      </c>
      <c r="U9" s="90">
        <v>25</v>
      </c>
      <c r="V9" s="6" t="s">
        <v>1</v>
      </c>
      <c r="W9" s="9" t="str">
        <f>IF(T9&lt;=50,"compliant","non-compliant")</f>
        <v>compliant</v>
      </c>
      <c r="X9" s="6"/>
    </row>
    <row r="10" spans="1:24" x14ac:dyDescent="0.25">
      <c r="A10" s="49" t="s">
        <v>36</v>
      </c>
      <c r="B10" s="49" t="s">
        <v>17</v>
      </c>
      <c r="C10" s="61"/>
      <c r="D10" s="61"/>
      <c r="E10" s="61"/>
      <c r="F10" s="61">
        <v>100</v>
      </c>
      <c r="G10" s="61">
        <v>200</v>
      </c>
      <c r="H10" s="61">
        <v>400</v>
      </c>
      <c r="I10" s="61" t="s">
        <v>37</v>
      </c>
      <c r="J10" s="61"/>
      <c r="K10" s="61"/>
      <c r="L10" s="61"/>
      <c r="M10" s="61"/>
      <c r="N10" s="61" t="s">
        <v>38</v>
      </c>
      <c r="O10" s="61">
        <v>115</v>
      </c>
      <c r="P10" s="61" t="s">
        <v>39</v>
      </c>
      <c r="Q10" s="75"/>
      <c r="R10" s="17">
        <v>13.10305</v>
      </c>
      <c r="S10" s="17">
        <v>20.8</v>
      </c>
      <c r="T10" s="17">
        <v>29.594850000000001</v>
      </c>
      <c r="U10" s="90">
        <v>30</v>
      </c>
      <c r="V10" s="6" t="s">
        <v>3</v>
      </c>
      <c r="W10" s="9" t="str">
        <f>IF(T10&lt;=70,"compliant","non- compliant")</f>
        <v>compliant</v>
      </c>
      <c r="X10" s="6"/>
    </row>
    <row r="11" spans="1:24" x14ac:dyDescent="0.25">
      <c r="A11" s="49" t="s">
        <v>40</v>
      </c>
      <c r="B11" s="49" t="s">
        <v>17</v>
      </c>
      <c r="C11" s="61" t="s">
        <v>41</v>
      </c>
      <c r="D11" s="61">
        <v>1.4999999999999999E-2</v>
      </c>
      <c r="E11" s="61">
        <v>0.1</v>
      </c>
      <c r="F11" s="61">
        <v>1</v>
      </c>
      <c r="G11" s="61">
        <v>2</v>
      </c>
      <c r="H11" s="61">
        <v>10</v>
      </c>
      <c r="I11" s="61" t="s">
        <v>42</v>
      </c>
      <c r="J11" s="61"/>
      <c r="K11" s="61"/>
      <c r="L11" s="61"/>
      <c r="M11" s="61"/>
      <c r="N11" s="61"/>
      <c r="O11" s="61"/>
      <c r="P11" s="61"/>
      <c r="Q11" s="75"/>
      <c r="R11" s="35">
        <v>0.02</v>
      </c>
      <c r="S11" s="35">
        <v>0.05</v>
      </c>
      <c r="T11" s="35">
        <v>0.3</v>
      </c>
      <c r="U11" s="90">
        <v>0.05</v>
      </c>
      <c r="V11" s="6" t="s">
        <v>0</v>
      </c>
      <c r="W11" s="9" t="str">
        <f>IF(S11&lt;=0.05,"compliant","non-compliant")</f>
        <v>compliant</v>
      </c>
      <c r="X11" s="6"/>
    </row>
    <row r="12" spans="1:24" x14ac:dyDescent="0.25">
      <c r="A12" s="49" t="s">
        <v>43</v>
      </c>
      <c r="B12" s="49" t="s">
        <v>17</v>
      </c>
      <c r="C12" s="61"/>
      <c r="D12" s="61"/>
      <c r="E12" s="61"/>
      <c r="F12" s="61">
        <v>6</v>
      </c>
      <c r="G12" s="61">
        <v>10</v>
      </c>
      <c r="H12" s="61">
        <v>20</v>
      </c>
      <c r="I12" s="61" t="s">
        <v>44</v>
      </c>
      <c r="J12" s="61"/>
      <c r="K12" s="61"/>
      <c r="L12" s="61"/>
      <c r="M12" s="61"/>
      <c r="N12" s="61"/>
      <c r="O12" s="61"/>
      <c r="P12" s="61" t="s">
        <v>45</v>
      </c>
      <c r="Q12" s="75"/>
      <c r="R12" s="35">
        <v>0.04</v>
      </c>
      <c r="S12" s="35">
        <v>0.14199999999999999</v>
      </c>
      <c r="T12" s="35">
        <v>0.54</v>
      </c>
      <c r="U12" s="90">
        <v>0.5</v>
      </c>
      <c r="V12" s="6" t="s">
        <v>1</v>
      </c>
      <c r="W12" s="9" t="str">
        <f>IF(S12&lt;=10,"compliant","non-compliant")</f>
        <v>compliant</v>
      </c>
      <c r="X12" s="6"/>
    </row>
    <row r="13" spans="1:24" x14ac:dyDescent="0.25">
      <c r="A13" s="49" t="s">
        <v>46</v>
      </c>
      <c r="B13" s="49" t="s">
        <v>17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76"/>
      <c r="R13" s="35">
        <v>1.2E-2</v>
      </c>
      <c r="S13" s="35">
        <v>2.5000000000000001E-2</v>
      </c>
      <c r="T13" s="35">
        <v>7.8E-2</v>
      </c>
      <c r="U13" s="90">
        <v>0.25</v>
      </c>
      <c r="V13" s="6"/>
      <c r="W13" s="9"/>
      <c r="X13" s="6"/>
    </row>
    <row r="14" spans="1:24" ht="15" customHeight="1" x14ac:dyDescent="0.25">
      <c r="A14" s="49" t="s">
        <v>47</v>
      </c>
      <c r="B14" s="49"/>
      <c r="C14" s="104" t="s">
        <v>48</v>
      </c>
      <c r="D14" s="104"/>
      <c r="E14" s="104"/>
      <c r="F14" s="66" t="s">
        <v>49</v>
      </c>
      <c r="G14" s="66"/>
      <c r="H14" s="66"/>
      <c r="I14" s="66"/>
      <c r="J14" s="67" t="s">
        <v>50</v>
      </c>
      <c r="K14" s="67" t="s">
        <v>51</v>
      </c>
      <c r="L14" s="67" t="s">
        <v>51</v>
      </c>
      <c r="M14" s="67" t="s">
        <v>52</v>
      </c>
      <c r="N14" s="67" t="s">
        <v>53</v>
      </c>
      <c r="O14" s="67"/>
      <c r="P14" s="62"/>
      <c r="Q14" s="77" t="s">
        <v>54</v>
      </c>
      <c r="R14" s="17">
        <v>7.2460000000000004</v>
      </c>
      <c r="S14" s="17">
        <v>7.8624999999999998</v>
      </c>
      <c r="T14" s="35">
        <v>8.1999999999999993</v>
      </c>
      <c r="U14" s="90" t="s">
        <v>53</v>
      </c>
      <c r="V14" s="7" t="s">
        <v>3</v>
      </c>
      <c r="W14" s="9" t="str">
        <f>IF(R14&gt;=6.5,"compliant","non-compliant")</f>
        <v>compliant</v>
      </c>
      <c r="X14" s="9" t="str">
        <f>IF(T14&lt;=8.4,"compliant","non-compliant")</f>
        <v>compliant</v>
      </c>
    </row>
    <row r="15" spans="1:24" x14ac:dyDescent="0.25">
      <c r="A15" s="49" t="s">
        <v>55</v>
      </c>
      <c r="B15" s="49" t="s">
        <v>17</v>
      </c>
      <c r="C15" s="61" t="s">
        <v>56</v>
      </c>
      <c r="D15" s="61">
        <v>2.5000000000000001E-2</v>
      </c>
      <c r="E15" s="61" t="s">
        <v>57</v>
      </c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75"/>
      <c r="R15" s="35">
        <v>5.0000000000000001E-3</v>
      </c>
      <c r="S15" s="35">
        <v>1.2E-2</v>
      </c>
      <c r="T15" s="35">
        <v>4.1000000000000002E-2</v>
      </c>
      <c r="U15" s="90">
        <v>0.01</v>
      </c>
      <c r="V15" s="6" t="s">
        <v>0</v>
      </c>
      <c r="W15" s="9" t="str">
        <f>IF(S15&lt;=0.025,"compliant","non-compliant")</f>
        <v>compliant</v>
      </c>
      <c r="X15" s="6"/>
    </row>
    <row r="16" spans="1:24" ht="34.5" x14ac:dyDescent="0.25">
      <c r="A16" s="49" t="s">
        <v>58</v>
      </c>
      <c r="B16" s="49" t="s">
        <v>17</v>
      </c>
      <c r="C16" s="61"/>
      <c r="D16" s="61"/>
      <c r="E16" s="61"/>
      <c r="F16" s="61">
        <v>200</v>
      </c>
      <c r="G16" s="61"/>
      <c r="H16" s="61">
        <v>400</v>
      </c>
      <c r="I16" s="61"/>
      <c r="J16" s="61">
        <v>30</v>
      </c>
      <c r="K16" s="61">
        <v>80</v>
      </c>
      <c r="L16" s="61">
        <v>200</v>
      </c>
      <c r="M16" s="61">
        <v>500</v>
      </c>
      <c r="N16" s="61"/>
      <c r="O16" s="61"/>
      <c r="P16" s="61" t="s">
        <v>24</v>
      </c>
      <c r="Q16" s="75"/>
      <c r="R16" s="17">
        <v>60.92</v>
      </c>
      <c r="S16" s="17">
        <v>109.2085</v>
      </c>
      <c r="T16" s="17">
        <v>146.4186</v>
      </c>
      <c r="U16" s="90">
        <v>150</v>
      </c>
      <c r="V16" s="46" t="s">
        <v>101</v>
      </c>
      <c r="W16" s="9" t="str">
        <f>IF(T16&lt;=400,"compliant","non-complaint")</f>
        <v>compliant</v>
      </c>
      <c r="X16" s="6"/>
    </row>
    <row r="17" spans="1:24" x14ac:dyDescent="0.25">
      <c r="A17" s="49" t="s">
        <v>59</v>
      </c>
      <c r="B17" s="49" t="s">
        <v>17</v>
      </c>
      <c r="C17" s="61"/>
      <c r="D17" s="61"/>
      <c r="E17" s="61"/>
      <c r="F17" s="61"/>
      <c r="G17" s="61"/>
      <c r="H17" s="61"/>
      <c r="I17" s="61"/>
      <c r="J17" s="61">
        <v>50</v>
      </c>
      <c r="K17" s="61">
        <v>120</v>
      </c>
      <c r="L17" s="61">
        <v>300</v>
      </c>
      <c r="M17" s="61">
        <v>1200</v>
      </c>
      <c r="N17" s="61"/>
      <c r="O17" s="61"/>
      <c r="P17" s="61"/>
      <c r="Q17" s="75"/>
      <c r="R17" s="17">
        <v>37.848750000000003</v>
      </c>
      <c r="S17" s="17">
        <v>54.358499999999999</v>
      </c>
      <c r="T17" s="17">
        <v>72.287499999999994</v>
      </c>
      <c r="U17" s="90">
        <v>90</v>
      </c>
      <c r="V17" s="6" t="s">
        <v>2</v>
      </c>
      <c r="W17" s="9" t="str">
        <f>IF(T17&lt;=300,"compliant","non-compliant")</f>
        <v>compliant</v>
      </c>
      <c r="X17" s="6"/>
    </row>
    <row r="18" spans="1:24" x14ac:dyDescent="0.25">
      <c r="A18" s="8" t="s">
        <v>60</v>
      </c>
      <c r="B18" s="50"/>
      <c r="C18" s="61"/>
      <c r="D18" s="61"/>
      <c r="E18" s="61"/>
      <c r="F18" s="61">
        <v>5</v>
      </c>
      <c r="G18" s="61">
        <v>10</v>
      </c>
      <c r="H18" s="61">
        <v>20</v>
      </c>
      <c r="I18" s="61" t="s">
        <v>44</v>
      </c>
      <c r="J18" s="61"/>
      <c r="K18" s="61"/>
      <c r="L18" s="61"/>
      <c r="M18" s="61"/>
      <c r="N18" s="61"/>
      <c r="O18" s="61"/>
      <c r="P18" s="61"/>
      <c r="Q18" s="61"/>
      <c r="R18" s="51"/>
      <c r="S18" s="51"/>
      <c r="T18" s="51"/>
      <c r="U18" s="90">
        <v>10</v>
      </c>
      <c r="V18" s="30" t="s">
        <v>1</v>
      </c>
      <c r="W18" s="6"/>
      <c r="X18" s="6"/>
    </row>
    <row r="19" spans="1:24" x14ac:dyDescent="0.25">
      <c r="A19" s="8" t="s">
        <v>61</v>
      </c>
      <c r="B19" s="8" t="s">
        <v>17</v>
      </c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6"/>
      <c r="S19" s="6"/>
      <c r="T19" s="6"/>
      <c r="U19" s="90">
        <v>9</v>
      </c>
      <c r="V19" s="44"/>
      <c r="W19" s="6"/>
      <c r="X19" s="6"/>
    </row>
    <row r="20" spans="1:24" x14ac:dyDescent="0.25">
      <c r="A20" s="8" t="s">
        <v>63</v>
      </c>
      <c r="B20" s="8" t="s">
        <v>64</v>
      </c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 t="s">
        <v>30</v>
      </c>
      <c r="O20" s="61">
        <v>8</v>
      </c>
      <c r="P20" s="61"/>
      <c r="Q20" s="61"/>
      <c r="R20" s="6"/>
      <c r="S20" s="6"/>
      <c r="T20" s="6"/>
      <c r="U20" s="90">
        <v>2</v>
      </c>
      <c r="V20" s="30" t="s">
        <v>3</v>
      </c>
      <c r="W20" s="9"/>
      <c r="X20" s="6"/>
    </row>
    <row r="21" spans="1:24" ht="22.5" x14ac:dyDescent="0.25">
      <c r="A21" s="8" t="s">
        <v>65</v>
      </c>
      <c r="B21" s="8" t="s">
        <v>17</v>
      </c>
      <c r="C21" s="61"/>
      <c r="D21" s="61"/>
      <c r="E21" s="61"/>
      <c r="F21" s="61"/>
      <c r="G21" s="61"/>
      <c r="H21" s="61"/>
      <c r="I21" s="61"/>
      <c r="J21" s="61">
        <v>3</v>
      </c>
      <c r="K21" s="61">
        <v>5</v>
      </c>
      <c r="L21" s="61">
        <v>5</v>
      </c>
      <c r="M21" s="61">
        <v>25</v>
      </c>
      <c r="N21" s="68" t="s">
        <v>66</v>
      </c>
      <c r="O21" s="68"/>
      <c r="P21" s="61"/>
      <c r="Q21" s="61"/>
      <c r="R21" s="6"/>
      <c r="S21" s="6"/>
      <c r="T21" s="6"/>
      <c r="U21" s="90">
        <v>5</v>
      </c>
      <c r="V21" s="30" t="s">
        <v>3</v>
      </c>
      <c r="W21" s="9"/>
      <c r="X21" s="6"/>
    </row>
    <row r="22" spans="1:24" x14ac:dyDescent="0.25">
      <c r="A22" s="8" t="s">
        <v>67</v>
      </c>
      <c r="B22" s="10" t="s">
        <v>121</v>
      </c>
      <c r="C22" s="61"/>
      <c r="D22" s="61"/>
      <c r="E22" s="61"/>
      <c r="F22" s="61">
        <v>1</v>
      </c>
      <c r="G22" s="61">
        <v>1.5</v>
      </c>
      <c r="H22" s="61">
        <v>100</v>
      </c>
      <c r="I22" s="61"/>
      <c r="J22" s="61"/>
      <c r="K22" s="61"/>
      <c r="L22" s="61"/>
      <c r="M22" s="61"/>
      <c r="N22" s="61"/>
      <c r="O22" s="61"/>
      <c r="P22" s="61"/>
      <c r="Q22" s="61" t="s">
        <v>69</v>
      </c>
      <c r="R22" s="6"/>
      <c r="S22" s="6"/>
      <c r="T22" s="6"/>
      <c r="U22" s="90">
        <v>1.5</v>
      </c>
      <c r="V22" s="30"/>
      <c r="W22" s="6"/>
      <c r="X22" s="6"/>
    </row>
    <row r="23" spans="1:24" x14ac:dyDescent="0.25">
      <c r="A23" s="11" t="s">
        <v>70</v>
      </c>
      <c r="B23" s="8" t="s">
        <v>71</v>
      </c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 t="s">
        <v>72</v>
      </c>
      <c r="R23" s="6"/>
      <c r="S23" s="6"/>
      <c r="T23" s="6"/>
      <c r="U23" s="90">
        <v>130</v>
      </c>
      <c r="V23" s="30" t="s">
        <v>94</v>
      </c>
      <c r="W23" s="6"/>
      <c r="X23" s="6"/>
    </row>
    <row r="24" spans="1:24" x14ac:dyDescent="0.25">
      <c r="A24" s="12" t="s">
        <v>73</v>
      </c>
      <c r="B24" s="8" t="s">
        <v>71</v>
      </c>
      <c r="C24" s="61"/>
      <c r="D24" s="61"/>
      <c r="E24" s="61"/>
      <c r="F24" s="61">
        <v>0</v>
      </c>
      <c r="G24" s="61">
        <v>1</v>
      </c>
      <c r="H24" s="61">
        <v>10</v>
      </c>
      <c r="I24" s="61">
        <v>100</v>
      </c>
      <c r="J24" s="61"/>
      <c r="K24" s="61"/>
      <c r="L24" s="61"/>
      <c r="M24" s="61"/>
      <c r="N24" s="61" t="s">
        <v>74</v>
      </c>
      <c r="O24" s="61"/>
      <c r="P24" s="61" t="s">
        <v>75</v>
      </c>
      <c r="Q24" s="61" t="s">
        <v>72</v>
      </c>
      <c r="R24" s="6"/>
      <c r="S24" s="6"/>
      <c r="T24" s="6"/>
      <c r="U24" s="90">
        <v>130</v>
      </c>
      <c r="V24" s="30" t="s">
        <v>94</v>
      </c>
      <c r="W24" s="6"/>
      <c r="X24" s="6"/>
    </row>
    <row r="25" spans="1:24" x14ac:dyDescent="0.25">
      <c r="A25" s="8" t="s">
        <v>76</v>
      </c>
      <c r="B25" s="8" t="s">
        <v>17</v>
      </c>
      <c r="C25" s="61" t="s">
        <v>103</v>
      </c>
      <c r="D25" s="61" t="s">
        <v>78</v>
      </c>
      <c r="E25" s="61" t="s">
        <v>79</v>
      </c>
      <c r="F25" s="61">
        <v>0.15</v>
      </c>
      <c r="G25" s="61">
        <v>0.5</v>
      </c>
      <c r="H25" s="61" t="s">
        <v>80</v>
      </c>
      <c r="I25" s="61"/>
      <c r="J25" s="61"/>
      <c r="K25" s="61"/>
      <c r="L25" s="61"/>
      <c r="M25" s="61"/>
      <c r="N25" s="61" t="s">
        <v>89</v>
      </c>
      <c r="O25" s="61">
        <v>20</v>
      </c>
      <c r="P25" s="61">
        <v>5</v>
      </c>
      <c r="Q25" s="61"/>
      <c r="R25" s="6"/>
      <c r="S25" s="6"/>
      <c r="T25" s="6"/>
      <c r="U25" s="90">
        <v>0.15</v>
      </c>
      <c r="V25" s="30" t="s">
        <v>0</v>
      </c>
      <c r="W25" s="6"/>
      <c r="X25" s="6"/>
    </row>
    <row r="26" spans="1:24" x14ac:dyDescent="0.25">
      <c r="A26" s="8" t="s">
        <v>81</v>
      </c>
      <c r="B26" s="8" t="s">
        <v>17</v>
      </c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 t="s">
        <v>82</v>
      </c>
      <c r="O26" s="61">
        <v>1</v>
      </c>
      <c r="P26" s="61">
        <v>5</v>
      </c>
      <c r="Q26" s="61"/>
      <c r="R26" s="6"/>
      <c r="S26" s="6"/>
      <c r="T26" s="6"/>
      <c r="U26" s="90">
        <v>0.5</v>
      </c>
      <c r="V26" s="30" t="s">
        <v>3</v>
      </c>
      <c r="W26" s="6"/>
      <c r="X26" s="6"/>
    </row>
    <row r="27" spans="1:24" x14ac:dyDescent="0.25">
      <c r="A27" s="8" t="s">
        <v>83</v>
      </c>
      <c r="B27" s="8" t="s">
        <v>123</v>
      </c>
      <c r="C27" s="61">
        <v>7</v>
      </c>
      <c r="D27" s="61">
        <v>14</v>
      </c>
      <c r="E27" s="61">
        <v>200</v>
      </c>
      <c r="F27" s="61">
        <v>50</v>
      </c>
      <c r="G27" s="61"/>
      <c r="H27" s="61">
        <v>1000</v>
      </c>
      <c r="I27" s="61"/>
      <c r="J27" s="61"/>
      <c r="K27" s="61"/>
      <c r="L27" s="61"/>
      <c r="M27" s="61"/>
      <c r="N27" s="61">
        <v>100</v>
      </c>
      <c r="O27" s="61">
        <v>1000</v>
      </c>
      <c r="P27" s="61" t="s">
        <v>122</v>
      </c>
      <c r="Q27" s="61"/>
      <c r="R27" s="6"/>
      <c r="S27" s="6"/>
      <c r="T27" s="6"/>
      <c r="U27" s="90">
        <v>7</v>
      </c>
      <c r="V27" s="30" t="s">
        <v>0</v>
      </c>
      <c r="W27" s="6"/>
      <c r="X27" s="6"/>
    </row>
    <row r="28" spans="1:24" x14ac:dyDescent="0.25">
      <c r="A28" s="8" t="s">
        <v>86</v>
      </c>
      <c r="B28" s="8" t="s">
        <v>17</v>
      </c>
      <c r="C28" s="104" t="s">
        <v>87</v>
      </c>
      <c r="D28" s="104"/>
      <c r="E28" s="104"/>
      <c r="F28" s="61">
        <v>0.1</v>
      </c>
      <c r="G28" s="61">
        <v>0.3</v>
      </c>
      <c r="H28" s="61">
        <v>1</v>
      </c>
      <c r="I28" s="61" t="s">
        <v>88</v>
      </c>
      <c r="J28" s="61">
        <v>0.1</v>
      </c>
      <c r="K28" s="61">
        <v>0.2</v>
      </c>
      <c r="L28" s="61">
        <v>0.3</v>
      </c>
      <c r="M28" s="61">
        <v>10</v>
      </c>
      <c r="N28" s="61" t="s">
        <v>89</v>
      </c>
      <c r="O28" s="61">
        <v>20</v>
      </c>
      <c r="P28" s="61" t="s">
        <v>90</v>
      </c>
      <c r="Q28" s="61"/>
      <c r="R28" s="6"/>
      <c r="S28" s="6"/>
      <c r="T28" s="6"/>
      <c r="U28" s="90">
        <v>0.1</v>
      </c>
      <c r="V28" s="30" t="s">
        <v>1</v>
      </c>
      <c r="W28" s="9"/>
      <c r="X28" s="6"/>
    </row>
    <row r="29" spans="1:24" x14ac:dyDescent="0.25">
      <c r="A29" s="8" t="s">
        <v>91</v>
      </c>
      <c r="B29" s="8" t="s">
        <v>17</v>
      </c>
      <c r="C29" s="61">
        <v>0.18</v>
      </c>
      <c r="D29" s="61">
        <v>0.37</v>
      </c>
      <c r="E29" s="61">
        <v>1.3</v>
      </c>
      <c r="F29" s="61">
        <v>0.05</v>
      </c>
      <c r="G29" s="61">
        <v>0.15</v>
      </c>
      <c r="H29" s="61">
        <v>1</v>
      </c>
      <c r="I29" s="61" t="s">
        <v>88</v>
      </c>
      <c r="J29" s="61">
        <v>0.05</v>
      </c>
      <c r="K29" s="61">
        <v>0.1</v>
      </c>
      <c r="L29" s="61">
        <v>0.2</v>
      </c>
      <c r="M29" s="61">
        <v>10</v>
      </c>
      <c r="N29" s="61" t="s">
        <v>92</v>
      </c>
      <c r="O29" s="61">
        <v>10</v>
      </c>
      <c r="P29" s="61">
        <v>10</v>
      </c>
      <c r="Q29" s="61"/>
      <c r="R29" s="6"/>
      <c r="S29" s="6"/>
      <c r="T29" s="6"/>
      <c r="U29" s="90">
        <v>0.02</v>
      </c>
      <c r="V29" s="30" t="s">
        <v>3</v>
      </c>
      <c r="W29" s="9"/>
      <c r="X29" s="6"/>
    </row>
    <row r="30" spans="1:24" x14ac:dyDescent="0.25">
      <c r="N30" s="69"/>
      <c r="O30" s="69"/>
    </row>
    <row r="31" spans="1:24" x14ac:dyDescent="0.25">
      <c r="N31" s="70"/>
      <c r="O31" s="70"/>
    </row>
    <row r="32" spans="1:24" x14ac:dyDescent="0.25">
      <c r="N32" s="70"/>
      <c r="O32" s="70"/>
    </row>
    <row r="33" spans="14:15" x14ac:dyDescent="0.25">
      <c r="N33" s="70"/>
      <c r="O33" s="70"/>
    </row>
    <row r="34" spans="14:15" x14ac:dyDescent="0.25">
      <c r="N34" s="70"/>
      <c r="O34" s="70"/>
    </row>
    <row r="35" spans="14:15" x14ac:dyDescent="0.25">
      <c r="N35" s="70"/>
      <c r="O35" s="70"/>
    </row>
    <row r="36" spans="14:15" x14ac:dyDescent="0.25">
      <c r="N36" s="70"/>
      <c r="O36" s="70"/>
    </row>
    <row r="37" spans="14:15" x14ac:dyDescent="0.25">
      <c r="N37" s="70"/>
      <c r="O37" s="70"/>
    </row>
    <row r="38" spans="14:15" x14ac:dyDescent="0.25">
      <c r="N38" s="70"/>
      <c r="O38" s="70"/>
    </row>
    <row r="39" spans="14:15" x14ac:dyDescent="0.25">
      <c r="N39" s="70"/>
      <c r="O39" s="70"/>
    </row>
    <row r="40" spans="14:15" x14ac:dyDescent="0.25">
      <c r="N40" s="70"/>
      <c r="O40" s="70"/>
    </row>
    <row r="41" spans="14:15" x14ac:dyDescent="0.25">
      <c r="N41" s="70"/>
      <c r="O41" s="70"/>
    </row>
    <row r="42" spans="14:15" x14ac:dyDescent="0.25">
      <c r="N42" s="70"/>
      <c r="O42" s="70"/>
    </row>
    <row r="43" spans="14:15" x14ac:dyDescent="0.25">
      <c r="N43" s="70"/>
      <c r="O43" s="70"/>
    </row>
    <row r="44" spans="14:15" x14ac:dyDescent="0.25">
      <c r="N44" s="70"/>
      <c r="O44" s="70"/>
    </row>
    <row r="45" spans="14:15" x14ac:dyDescent="0.25">
      <c r="N45" s="70"/>
      <c r="O45" s="70"/>
    </row>
    <row r="46" spans="14:15" x14ac:dyDescent="0.25">
      <c r="N46" s="70"/>
      <c r="O46" s="70"/>
    </row>
    <row r="47" spans="14:15" x14ac:dyDescent="0.25">
      <c r="N47" s="70"/>
      <c r="O47" s="70"/>
    </row>
    <row r="48" spans="14:15" x14ac:dyDescent="0.25">
      <c r="N48" s="70"/>
      <c r="O48" s="70"/>
    </row>
    <row r="49" spans="14:15" x14ac:dyDescent="0.25">
      <c r="N49" s="70"/>
      <c r="O49" s="70"/>
    </row>
    <row r="50" spans="14:15" x14ac:dyDescent="0.25">
      <c r="N50" s="70"/>
      <c r="O50" s="70"/>
    </row>
    <row r="51" spans="14:15" x14ac:dyDescent="0.25">
      <c r="N51" s="70"/>
      <c r="O51" s="70"/>
    </row>
    <row r="52" spans="14:15" x14ac:dyDescent="0.25">
      <c r="N52" s="70"/>
      <c r="O52" s="70"/>
    </row>
    <row r="53" spans="14:15" x14ac:dyDescent="0.25">
      <c r="N53" s="70"/>
      <c r="O53" s="70"/>
    </row>
    <row r="54" spans="14:15" x14ac:dyDescent="0.25">
      <c r="N54" s="70"/>
      <c r="O54" s="70"/>
    </row>
    <row r="55" spans="14:15" x14ac:dyDescent="0.25">
      <c r="N55" s="70"/>
      <c r="O55" s="70"/>
    </row>
    <row r="56" spans="14:15" x14ac:dyDescent="0.25">
      <c r="N56" s="70"/>
      <c r="O56" s="70"/>
    </row>
    <row r="57" spans="14:15" x14ac:dyDescent="0.25">
      <c r="N57" s="70"/>
      <c r="O57" s="70"/>
    </row>
    <row r="58" spans="14:15" x14ac:dyDescent="0.25">
      <c r="N58" s="70"/>
      <c r="O58" s="70"/>
    </row>
    <row r="59" spans="14:15" x14ac:dyDescent="0.25">
      <c r="N59" s="70"/>
      <c r="O59" s="70"/>
    </row>
    <row r="60" spans="14:15" x14ac:dyDescent="0.25">
      <c r="N60" s="70"/>
      <c r="O60" s="70"/>
    </row>
    <row r="61" spans="14:15" x14ac:dyDescent="0.25">
      <c r="N61" s="70"/>
      <c r="O61" s="70"/>
    </row>
    <row r="62" spans="14:15" x14ac:dyDescent="0.25">
      <c r="N62" s="70"/>
      <c r="O62" s="70"/>
    </row>
    <row r="63" spans="14:15" x14ac:dyDescent="0.25">
      <c r="N63" s="42"/>
      <c r="O63" s="42"/>
    </row>
    <row r="64" spans="14:15" x14ac:dyDescent="0.25">
      <c r="N64" s="9"/>
      <c r="O64" s="9"/>
    </row>
    <row r="65" spans="14:15" x14ac:dyDescent="0.25">
      <c r="N65" s="9"/>
      <c r="O65" s="9"/>
    </row>
    <row r="66" spans="14:15" x14ac:dyDescent="0.25">
      <c r="N66" s="9"/>
      <c r="O66" s="9"/>
    </row>
    <row r="67" spans="14:15" x14ac:dyDescent="0.25">
      <c r="N67" s="9"/>
      <c r="O67" s="9"/>
    </row>
    <row r="68" spans="14:15" x14ac:dyDescent="0.25">
      <c r="N68" s="9"/>
      <c r="O68" s="9"/>
    </row>
    <row r="69" spans="14:15" x14ac:dyDescent="0.25">
      <c r="N69" s="9"/>
      <c r="O69" s="9"/>
    </row>
    <row r="70" spans="14:15" x14ac:dyDescent="0.25">
      <c r="N70" s="9"/>
      <c r="O70" s="9"/>
    </row>
    <row r="71" spans="14:15" x14ac:dyDescent="0.25">
      <c r="N71" s="9"/>
      <c r="O71" s="9"/>
    </row>
    <row r="72" spans="14:15" x14ac:dyDescent="0.25">
      <c r="N72" s="9"/>
      <c r="O72" s="9"/>
    </row>
    <row r="73" spans="14:15" x14ac:dyDescent="0.25">
      <c r="N73" s="9"/>
      <c r="O73" s="9"/>
    </row>
    <row r="74" spans="14:15" x14ac:dyDescent="0.25">
      <c r="N74" s="9"/>
      <c r="O74" s="9"/>
    </row>
    <row r="75" spans="14:15" x14ac:dyDescent="0.25">
      <c r="N75" s="9"/>
      <c r="O75" s="9"/>
    </row>
    <row r="76" spans="14:15" x14ac:dyDescent="0.25">
      <c r="N76" s="9"/>
      <c r="O76" s="9"/>
    </row>
    <row r="77" spans="14:15" x14ac:dyDescent="0.25">
      <c r="N77" s="71"/>
      <c r="O77" s="71"/>
    </row>
    <row r="78" spans="14:15" x14ac:dyDescent="0.25">
      <c r="N78" s="70"/>
      <c r="O78" s="70"/>
    </row>
    <row r="79" spans="14:15" x14ac:dyDescent="0.25">
      <c r="N79" s="70"/>
      <c r="O79" s="70"/>
    </row>
    <row r="80" spans="14:15" x14ac:dyDescent="0.25">
      <c r="N80" s="70"/>
      <c r="O80" s="70"/>
    </row>
    <row r="81" spans="14:15" x14ac:dyDescent="0.25">
      <c r="N81" s="70"/>
      <c r="O81" s="70"/>
    </row>
    <row r="82" spans="14:15" x14ac:dyDescent="0.25">
      <c r="N82" s="70"/>
      <c r="O82" s="70"/>
    </row>
    <row r="83" spans="14:15" x14ac:dyDescent="0.25">
      <c r="N83" s="70"/>
      <c r="O83" s="70"/>
    </row>
    <row r="84" spans="14:15" x14ac:dyDescent="0.25">
      <c r="N84" s="70"/>
      <c r="O84" s="70"/>
    </row>
    <row r="85" spans="14:15" x14ac:dyDescent="0.25">
      <c r="N85" s="70"/>
      <c r="O85" s="70"/>
    </row>
    <row r="86" spans="14:15" x14ac:dyDescent="0.25">
      <c r="N86" s="70"/>
      <c r="O86" s="70"/>
    </row>
    <row r="87" spans="14:15" x14ac:dyDescent="0.25">
      <c r="N87" s="70"/>
      <c r="O87" s="70"/>
    </row>
    <row r="88" spans="14:15" x14ac:dyDescent="0.25">
      <c r="N88" s="70"/>
      <c r="O88" s="70"/>
    </row>
    <row r="89" spans="14:15" x14ac:dyDescent="0.25">
      <c r="N89" s="70"/>
      <c r="O89" s="70"/>
    </row>
    <row r="90" spans="14:15" x14ac:dyDescent="0.25">
      <c r="N90" s="70"/>
      <c r="O90" s="70"/>
    </row>
    <row r="91" spans="14:15" x14ac:dyDescent="0.25">
      <c r="N91" s="70"/>
      <c r="O91" s="70"/>
    </row>
    <row r="92" spans="14:15" x14ac:dyDescent="0.25">
      <c r="N92" s="70"/>
      <c r="O92" s="70"/>
    </row>
    <row r="93" spans="14:15" x14ac:dyDescent="0.25">
      <c r="N93" s="70"/>
      <c r="O93" s="70"/>
    </row>
    <row r="94" spans="14:15" x14ac:dyDescent="0.25">
      <c r="N94" s="70"/>
      <c r="O94" s="70"/>
    </row>
    <row r="95" spans="14:15" x14ac:dyDescent="0.25">
      <c r="N95" s="70"/>
      <c r="O95" s="70"/>
    </row>
    <row r="96" spans="14:15" x14ac:dyDescent="0.25">
      <c r="N96" s="70"/>
      <c r="O96" s="70"/>
    </row>
    <row r="97" spans="14:15" x14ac:dyDescent="0.25">
      <c r="N97" s="70"/>
      <c r="O97" s="70"/>
    </row>
    <row r="98" spans="14:15" x14ac:dyDescent="0.25">
      <c r="N98" s="70"/>
      <c r="O98" s="70"/>
    </row>
    <row r="99" spans="14:15" x14ac:dyDescent="0.25">
      <c r="N99" s="70"/>
      <c r="O99" s="70"/>
    </row>
    <row r="100" spans="14:15" x14ac:dyDescent="0.25">
      <c r="N100" s="70"/>
      <c r="O100" s="70"/>
    </row>
    <row r="101" spans="14:15" x14ac:dyDescent="0.25">
      <c r="N101" s="70"/>
      <c r="O101" s="70"/>
    </row>
    <row r="102" spans="14:15" x14ac:dyDescent="0.25">
      <c r="N102" s="70"/>
      <c r="O102" s="70"/>
    </row>
    <row r="103" spans="14:15" x14ac:dyDescent="0.25">
      <c r="N103" s="70"/>
      <c r="O103" s="70"/>
    </row>
    <row r="104" spans="14:15" x14ac:dyDescent="0.25">
      <c r="N104" s="70"/>
      <c r="O104" s="70"/>
    </row>
  </sheetData>
  <sheetProtection password="A6E3" sheet="1" objects="1" scenarios="1" selectLockedCells="1" selectUnlockedCells="1"/>
  <mergeCells count="8">
    <mergeCell ref="C28:E28"/>
    <mergeCell ref="V1:W2"/>
    <mergeCell ref="R1:T1"/>
    <mergeCell ref="C1:E1"/>
    <mergeCell ref="F1:I1"/>
    <mergeCell ref="J1:M1"/>
    <mergeCell ref="C14:E14"/>
    <mergeCell ref="N1:O1"/>
  </mergeCells>
  <conditionalFormatting sqref="W3:W29">
    <cfRule type="containsText" dxfId="41" priority="1" operator="containsText" text="non-compliant">
      <formula>NOT(ISERROR(SEARCH("non-compliant",W3)))</formula>
    </cfRule>
  </conditionalFormatting>
  <pageMargins left="0.7" right="0.7" top="0.75" bottom="0.75" header="0.3" footer="0.3"/>
  <pageSetup paperSize="8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4"/>
  <sheetViews>
    <sheetView topLeftCell="A10" workbookViewId="0">
      <pane xSplit="1" topLeftCell="K1" activePane="topRight" state="frozen"/>
      <selection pane="topRight" activeCell="U3" sqref="U3:U29"/>
    </sheetView>
  </sheetViews>
  <sheetFormatPr defaultRowHeight="15" x14ac:dyDescent="0.25"/>
  <cols>
    <col min="1" max="1" width="24.42578125" style="13" customWidth="1"/>
    <col min="2" max="2" width="13.42578125" style="13" customWidth="1"/>
    <col min="3" max="13" width="8.7109375" style="23" customWidth="1"/>
    <col min="14" max="15" width="8.7109375" style="72" customWidth="1"/>
    <col min="16" max="17" width="8.7109375" style="23" customWidth="1"/>
    <col min="22" max="22" width="17.42578125" customWidth="1"/>
    <col min="23" max="23" width="9.7109375" style="14" bestFit="1" customWidth="1"/>
  </cols>
  <sheetData>
    <row r="1" spans="1:24" ht="22.5" customHeight="1" x14ac:dyDescent="0.25">
      <c r="A1" s="47" t="s">
        <v>117</v>
      </c>
      <c r="B1" s="48"/>
      <c r="C1" s="108" t="s">
        <v>0</v>
      </c>
      <c r="D1" s="108"/>
      <c r="E1" s="108"/>
      <c r="F1" s="108" t="s">
        <v>1</v>
      </c>
      <c r="G1" s="108"/>
      <c r="H1" s="108"/>
      <c r="I1" s="108"/>
      <c r="J1" s="108" t="s">
        <v>2</v>
      </c>
      <c r="K1" s="108"/>
      <c r="L1" s="108"/>
      <c r="M1" s="108"/>
      <c r="N1" s="109" t="s">
        <v>3</v>
      </c>
      <c r="O1" s="110"/>
      <c r="P1" s="60" t="s">
        <v>4</v>
      </c>
      <c r="Q1" s="60" t="s">
        <v>5</v>
      </c>
      <c r="R1" s="115" t="s">
        <v>118</v>
      </c>
      <c r="S1" s="116"/>
      <c r="T1" s="117"/>
      <c r="U1" s="3" t="s">
        <v>6</v>
      </c>
      <c r="V1" s="111" t="s">
        <v>98</v>
      </c>
      <c r="W1" s="112"/>
      <c r="X1" s="6"/>
    </row>
    <row r="2" spans="1:24" ht="28.5" customHeight="1" x14ac:dyDescent="0.25">
      <c r="A2" s="8" t="s">
        <v>8</v>
      </c>
      <c r="B2" s="8" t="s">
        <v>9</v>
      </c>
      <c r="C2" s="63" t="s">
        <v>10</v>
      </c>
      <c r="D2" s="63" t="s">
        <v>11</v>
      </c>
      <c r="E2" s="63" t="s">
        <v>12</v>
      </c>
      <c r="F2" s="63" t="s">
        <v>10</v>
      </c>
      <c r="G2" s="63" t="s">
        <v>13</v>
      </c>
      <c r="H2" s="63" t="s">
        <v>14</v>
      </c>
      <c r="I2" s="63" t="s">
        <v>15</v>
      </c>
      <c r="J2" s="63">
        <v>1</v>
      </c>
      <c r="K2" s="63">
        <v>2</v>
      </c>
      <c r="L2" s="63">
        <v>3</v>
      </c>
      <c r="M2" s="63">
        <v>4</v>
      </c>
      <c r="N2" s="63" t="s">
        <v>10</v>
      </c>
      <c r="O2" s="63" t="s">
        <v>120</v>
      </c>
      <c r="P2" s="60" t="s">
        <v>10</v>
      </c>
      <c r="Q2" s="63" t="s">
        <v>10</v>
      </c>
      <c r="R2" s="20"/>
      <c r="S2" s="20"/>
      <c r="T2" s="20"/>
      <c r="U2" s="5"/>
      <c r="V2" s="113"/>
      <c r="W2" s="114"/>
      <c r="X2" s="6"/>
    </row>
    <row r="3" spans="1:24" x14ac:dyDescent="0.25">
      <c r="A3" s="49" t="s">
        <v>16</v>
      </c>
      <c r="B3" s="49" t="s">
        <v>17</v>
      </c>
      <c r="C3" s="61"/>
      <c r="D3" s="61"/>
      <c r="E3" s="61"/>
      <c r="F3" s="61">
        <v>32</v>
      </c>
      <c r="G3" s="61">
        <v>80</v>
      </c>
      <c r="H3" s="61" t="s">
        <v>18</v>
      </c>
      <c r="I3" s="61"/>
      <c r="J3" s="61"/>
      <c r="K3" s="61"/>
      <c r="L3" s="61"/>
      <c r="M3" s="61"/>
      <c r="N3" s="61"/>
      <c r="O3" s="61"/>
      <c r="P3" s="61" t="s">
        <v>19</v>
      </c>
      <c r="Q3" s="75"/>
      <c r="R3" s="5"/>
      <c r="S3" s="5"/>
      <c r="T3" s="22"/>
      <c r="U3" s="90">
        <v>25</v>
      </c>
      <c r="V3" s="6" t="s">
        <v>1</v>
      </c>
      <c r="W3" s="9"/>
      <c r="X3" s="6"/>
    </row>
    <row r="4" spans="1:24" x14ac:dyDescent="0.25">
      <c r="A4" s="49" t="s">
        <v>20</v>
      </c>
      <c r="B4" s="49" t="s">
        <v>17</v>
      </c>
      <c r="C4" s="61"/>
      <c r="D4" s="61"/>
      <c r="E4" s="61"/>
      <c r="F4" s="61">
        <v>100</v>
      </c>
      <c r="G4" s="61">
        <v>200</v>
      </c>
      <c r="H4" s="61">
        <v>600</v>
      </c>
      <c r="I4" s="61" t="s">
        <v>21</v>
      </c>
      <c r="J4" s="61">
        <v>20</v>
      </c>
      <c r="K4" s="61">
        <v>40</v>
      </c>
      <c r="L4" s="61">
        <v>100</v>
      </c>
      <c r="M4" s="61">
        <v>500</v>
      </c>
      <c r="N4" s="61" t="s">
        <v>22</v>
      </c>
      <c r="O4" s="61">
        <v>140</v>
      </c>
      <c r="P4" s="61">
        <v>1500</v>
      </c>
      <c r="Q4" s="75"/>
      <c r="R4" s="5"/>
      <c r="S4" s="5"/>
      <c r="T4" s="22"/>
      <c r="U4" s="90">
        <v>7</v>
      </c>
      <c r="V4" s="6" t="s">
        <v>99</v>
      </c>
      <c r="W4" s="9"/>
      <c r="X4" s="9"/>
    </row>
    <row r="5" spans="1:24" x14ac:dyDescent="0.25">
      <c r="A5" s="49" t="s">
        <v>23</v>
      </c>
      <c r="B5" s="49" t="s">
        <v>17</v>
      </c>
      <c r="C5" s="64"/>
      <c r="D5" s="64"/>
      <c r="E5" s="64"/>
      <c r="F5" s="61">
        <v>450</v>
      </c>
      <c r="G5" s="61">
        <v>1000</v>
      </c>
      <c r="H5" s="61">
        <v>2400</v>
      </c>
      <c r="I5" s="61">
        <v>3400</v>
      </c>
      <c r="J5" s="61">
        <v>100</v>
      </c>
      <c r="K5" s="61">
        <v>200</v>
      </c>
      <c r="L5" s="61">
        <v>450</v>
      </c>
      <c r="M5" s="61">
        <v>1600</v>
      </c>
      <c r="N5" s="61">
        <v>260</v>
      </c>
      <c r="O5" s="61">
        <v>600</v>
      </c>
      <c r="P5" s="61" t="s">
        <v>24</v>
      </c>
      <c r="Q5" s="76"/>
      <c r="R5" s="5"/>
      <c r="S5" s="5"/>
      <c r="T5" s="22"/>
      <c r="U5" s="90">
        <v>180</v>
      </c>
      <c r="V5" s="6" t="s">
        <v>3</v>
      </c>
      <c r="W5" s="9"/>
      <c r="X5" s="9"/>
    </row>
    <row r="6" spans="1:24" x14ac:dyDescent="0.25">
      <c r="A6" s="49" t="s">
        <v>25</v>
      </c>
      <c r="B6" s="49" t="s">
        <v>26</v>
      </c>
      <c r="C6" s="61"/>
      <c r="D6" s="61"/>
      <c r="E6" s="61"/>
      <c r="F6" s="61">
        <v>70</v>
      </c>
      <c r="G6" s="61">
        <v>150</v>
      </c>
      <c r="H6" s="61">
        <v>370</v>
      </c>
      <c r="I6" s="61">
        <v>520</v>
      </c>
      <c r="J6" s="61">
        <v>15</v>
      </c>
      <c r="K6" s="61">
        <v>30</v>
      </c>
      <c r="L6" s="61">
        <v>70</v>
      </c>
      <c r="M6" s="61">
        <v>250</v>
      </c>
      <c r="N6" s="61">
        <v>40</v>
      </c>
      <c r="O6" s="61">
        <v>90</v>
      </c>
      <c r="P6" s="61"/>
      <c r="Q6" s="75"/>
      <c r="R6" s="5"/>
      <c r="S6" s="5"/>
      <c r="T6" s="22"/>
      <c r="U6" s="90">
        <v>25</v>
      </c>
      <c r="V6" s="6" t="s">
        <v>100</v>
      </c>
      <c r="W6" s="9"/>
      <c r="X6" s="9"/>
    </row>
    <row r="7" spans="1:24" x14ac:dyDescent="0.25">
      <c r="A7" s="49" t="s">
        <v>27</v>
      </c>
      <c r="B7" s="49" t="s">
        <v>17</v>
      </c>
      <c r="C7" s="61" t="s">
        <v>28</v>
      </c>
      <c r="D7" s="61">
        <v>1.5</v>
      </c>
      <c r="E7" s="61">
        <v>2.54</v>
      </c>
      <c r="F7" s="61">
        <v>0.7</v>
      </c>
      <c r="G7" s="61">
        <v>1</v>
      </c>
      <c r="H7" s="61">
        <v>1.5</v>
      </c>
      <c r="I7" s="61" t="s">
        <v>29</v>
      </c>
      <c r="J7" s="61"/>
      <c r="K7" s="61"/>
      <c r="L7" s="61"/>
      <c r="M7" s="61"/>
      <c r="N7" s="61" t="s">
        <v>30</v>
      </c>
      <c r="O7" s="61">
        <v>15</v>
      </c>
      <c r="P7" s="61">
        <v>2</v>
      </c>
      <c r="Q7" s="75"/>
      <c r="R7" s="5"/>
      <c r="S7" s="5"/>
      <c r="T7" s="22"/>
      <c r="U7" s="90">
        <v>0.7</v>
      </c>
      <c r="V7" s="6" t="s">
        <v>1</v>
      </c>
      <c r="W7" s="9"/>
      <c r="X7" s="6"/>
    </row>
    <row r="8" spans="1:24" x14ac:dyDescent="0.25">
      <c r="A8" s="49" t="s">
        <v>31</v>
      </c>
      <c r="B8" s="49" t="s">
        <v>17</v>
      </c>
      <c r="C8" s="61"/>
      <c r="D8" s="61"/>
      <c r="E8" s="61"/>
      <c r="F8" s="61" t="s">
        <v>32</v>
      </c>
      <c r="G8" s="61">
        <v>50</v>
      </c>
      <c r="H8" s="61">
        <v>100</v>
      </c>
      <c r="I8" s="61" t="s">
        <v>33</v>
      </c>
      <c r="J8" s="61"/>
      <c r="K8" s="61"/>
      <c r="L8" s="61"/>
      <c r="M8" s="61"/>
      <c r="N8" s="61"/>
      <c r="O8" s="61"/>
      <c r="P8" s="61"/>
      <c r="Q8" s="75"/>
      <c r="R8" s="5"/>
      <c r="S8" s="5"/>
      <c r="T8" s="22"/>
      <c r="U8" s="90">
        <v>2</v>
      </c>
      <c r="V8" s="6" t="s">
        <v>1</v>
      </c>
      <c r="W8" s="9"/>
      <c r="X8" s="6"/>
    </row>
    <row r="9" spans="1:24" x14ac:dyDescent="0.25">
      <c r="A9" s="49" t="s">
        <v>34</v>
      </c>
      <c r="B9" s="49" t="s">
        <v>17</v>
      </c>
      <c r="C9" s="61"/>
      <c r="D9" s="61"/>
      <c r="E9" s="61"/>
      <c r="F9" s="61">
        <v>30</v>
      </c>
      <c r="G9" s="61">
        <v>50</v>
      </c>
      <c r="H9" s="61">
        <v>70</v>
      </c>
      <c r="I9" s="61" t="s">
        <v>35</v>
      </c>
      <c r="J9" s="61"/>
      <c r="K9" s="61"/>
      <c r="L9" s="61"/>
      <c r="M9" s="61"/>
      <c r="N9" s="61"/>
      <c r="O9" s="61"/>
      <c r="P9" s="61">
        <v>500</v>
      </c>
      <c r="Q9" s="75"/>
      <c r="R9" s="5"/>
      <c r="S9" s="5"/>
      <c r="T9" s="22"/>
      <c r="U9" s="90">
        <v>15</v>
      </c>
      <c r="V9" s="6" t="s">
        <v>1</v>
      </c>
      <c r="W9" s="9"/>
      <c r="X9" s="6"/>
    </row>
    <row r="10" spans="1:24" x14ac:dyDescent="0.25">
      <c r="A10" s="49" t="s">
        <v>36</v>
      </c>
      <c r="B10" s="49" t="s">
        <v>17</v>
      </c>
      <c r="C10" s="61"/>
      <c r="D10" s="61"/>
      <c r="E10" s="61"/>
      <c r="F10" s="61">
        <v>100</v>
      </c>
      <c r="G10" s="61">
        <v>200</v>
      </c>
      <c r="H10" s="61">
        <v>400</v>
      </c>
      <c r="I10" s="61" t="s">
        <v>37</v>
      </c>
      <c r="J10" s="61"/>
      <c r="K10" s="61"/>
      <c r="L10" s="61"/>
      <c r="M10" s="61"/>
      <c r="N10" s="61" t="s">
        <v>38</v>
      </c>
      <c r="O10" s="61">
        <v>115</v>
      </c>
      <c r="P10" s="61" t="s">
        <v>39</v>
      </c>
      <c r="Q10" s="75"/>
      <c r="R10" s="5"/>
      <c r="S10" s="5"/>
      <c r="T10" s="22"/>
      <c r="U10" s="90">
        <v>5</v>
      </c>
      <c r="V10" s="6" t="s">
        <v>3</v>
      </c>
      <c r="W10" s="9"/>
      <c r="X10" s="6"/>
    </row>
    <row r="11" spans="1:24" x14ac:dyDescent="0.25">
      <c r="A11" s="49" t="s">
        <v>40</v>
      </c>
      <c r="B11" s="49" t="s">
        <v>17</v>
      </c>
      <c r="C11" s="61" t="s">
        <v>41</v>
      </c>
      <c r="D11" s="61">
        <v>1.4999999999999999E-2</v>
      </c>
      <c r="E11" s="61">
        <v>0.1</v>
      </c>
      <c r="F11" s="61">
        <v>1</v>
      </c>
      <c r="G11" s="61">
        <v>2</v>
      </c>
      <c r="H11" s="61">
        <v>10</v>
      </c>
      <c r="I11" s="61" t="s">
        <v>42</v>
      </c>
      <c r="J11" s="61"/>
      <c r="K11" s="61"/>
      <c r="L11" s="61"/>
      <c r="M11" s="61"/>
      <c r="N11" s="61"/>
      <c r="O11" s="61"/>
      <c r="P11" s="61"/>
      <c r="Q11" s="75"/>
      <c r="R11" s="5"/>
      <c r="S11" s="5"/>
      <c r="T11" s="22"/>
      <c r="U11" s="90">
        <v>0.05</v>
      </c>
      <c r="V11" s="6" t="s">
        <v>0</v>
      </c>
      <c r="W11" s="9"/>
      <c r="X11" s="6"/>
    </row>
    <row r="12" spans="1:24" x14ac:dyDescent="0.25">
      <c r="A12" s="49" t="s">
        <v>43</v>
      </c>
      <c r="B12" s="49" t="s">
        <v>17</v>
      </c>
      <c r="C12" s="61"/>
      <c r="D12" s="61"/>
      <c r="E12" s="61"/>
      <c r="F12" s="61">
        <v>6</v>
      </c>
      <c r="G12" s="61">
        <v>10</v>
      </c>
      <c r="H12" s="61">
        <v>20</v>
      </c>
      <c r="I12" s="61" t="s">
        <v>44</v>
      </c>
      <c r="J12" s="61"/>
      <c r="K12" s="61"/>
      <c r="L12" s="61"/>
      <c r="M12" s="61"/>
      <c r="N12" s="61"/>
      <c r="O12" s="61"/>
      <c r="P12" s="61" t="s">
        <v>45</v>
      </c>
      <c r="Q12" s="75"/>
      <c r="R12" s="5"/>
      <c r="S12" s="22"/>
      <c r="T12" s="5"/>
      <c r="U12" s="90">
        <v>0.5</v>
      </c>
      <c r="V12" s="6" t="s">
        <v>1</v>
      </c>
      <c r="W12" s="9"/>
      <c r="X12" s="6"/>
    </row>
    <row r="13" spans="1:24" x14ac:dyDescent="0.25">
      <c r="A13" s="49" t="s">
        <v>46</v>
      </c>
      <c r="B13" s="49" t="s">
        <v>17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76"/>
      <c r="R13" s="5"/>
      <c r="S13" s="5"/>
      <c r="T13" s="5"/>
      <c r="U13" s="90">
        <v>0.1</v>
      </c>
      <c r="V13" s="6"/>
      <c r="W13" s="9"/>
      <c r="X13" s="6"/>
    </row>
    <row r="14" spans="1:24" ht="15" customHeight="1" x14ac:dyDescent="0.25">
      <c r="A14" s="49" t="s">
        <v>47</v>
      </c>
      <c r="B14" s="49"/>
      <c r="C14" s="104" t="s">
        <v>48</v>
      </c>
      <c r="D14" s="104"/>
      <c r="E14" s="104"/>
      <c r="F14" s="66" t="s">
        <v>49</v>
      </c>
      <c r="G14" s="66"/>
      <c r="H14" s="66"/>
      <c r="I14" s="66"/>
      <c r="J14" s="67" t="s">
        <v>50</v>
      </c>
      <c r="K14" s="67" t="s">
        <v>51</v>
      </c>
      <c r="L14" s="67" t="s">
        <v>51</v>
      </c>
      <c r="M14" s="67" t="s">
        <v>52</v>
      </c>
      <c r="N14" s="67" t="s">
        <v>53</v>
      </c>
      <c r="O14" s="67"/>
      <c r="P14" s="62"/>
      <c r="Q14" s="77" t="s">
        <v>54</v>
      </c>
      <c r="R14" s="22"/>
      <c r="S14" s="5"/>
      <c r="T14" s="22"/>
      <c r="U14" s="90" t="s">
        <v>53</v>
      </c>
      <c r="V14" s="7" t="s">
        <v>3</v>
      </c>
      <c r="W14" s="9"/>
      <c r="X14" s="9"/>
    </row>
    <row r="15" spans="1:24" x14ac:dyDescent="0.25">
      <c r="A15" s="49" t="s">
        <v>55</v>
      </c>
      <c r="B15" s="49" t="s">
        <v>17</v>
      </c>
      <c r="C15" s="61" t="s">
        <v>56</v>
      </c>
      <c r="D15" s="61">
        <v>2.5000000000000001E-2</v>
      </c>
      <c r="E15" s="61" t="s">
        <v>57</v>
      </c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75"/>
      <c r="R15" s="5"/>
      <c r="S15" s="22"/>
      <c r="T15" s="5"/>
      <c r="U15" s="90">
        <v>0.02</v>
      </c>
      <c r="V15" s="6" t="s">
        <v>0</v>
      </c>
      <c r="W15" s="9"/>
      <c r="X15" s="6"/>
    </row>
    <row r="16" spans="1:24" ht="34.5" x14ac:dyDescent="0.25">
      <c r="A16" s="49" t="s">
        <v>58</v>
      </c>
      <c r="B16" s="49" t="s">
        <v>17</v>
      </c>
      <c r="C16" s="61"/>
      <c r="D16" s="61"/>
      <c r="E16" s="61"/>
      <c r="F16" s="61">
        <v>200</v>
      </c>
      <c r="G16" s="61"/>
      <c r="H16" s="61">
        <v>400</v>
      </c>
      <c r="I16" s="61"/>
      <c r="J16" s="61">
        <v>30</v>
      </c>
      <c r="K16" s="61">
        <v>80</v>
      </c>
      <c r="L16" s="61">
        <v>200</v>
      </c>
      <c r="M16" s="61">
        <v>500</v>
      </c>
      <c r="N16" s="61"/>
      <c r="O16" s="61"/>
      <c r="P16" s="61" t="s">
        <v>24</v>
      </c>
      <c r="Q16" s="75"/>
      <c r="R16" s="5"/>
      <c r="S16" s="5"/>
      <c r="T16" s="22"/>
      <c r="U16" s="90">
        <v>25</v>
      </c>
      <c r="V16" s="46" t="s">
        <v>101</v>
      </c>
      <c r="W16" s="9"/>
      <c r="X16" s="6"/>
    </row>
    <row r="17" spans="1:24" x14ac:dyDescent="0.25">
      <c r="A17" s="49" t="s">
        <v>59</v>
      </c>
      <c r="B17" s="49" t="s">
        <v>17</v>
      </c>
      <c r="C17" s="61"/>
      <c r="D17" s="61"/>
      <c r="E17" s="61"/>
      <c r="F17" s="61"/>
      <c r="G17" s="61"/>
      <c r="H17" s="61"/>
      <c r="I17" s="61"/>
      <c r="J17" s="61">
        <v>50</v>
      </c>
      <c r="K17" s="61">
        <v>120</v>
      </c>
      <c r="L17" s="61">
        <v>300</v>
      </c>
      <c r="M17" s="61">
        <v>1200</v>
      </c>
      <c r="N17" s="61"/>
      <c r="O17" s="61"/>
      <c r="P17" s="61"/>
      <c r="Q17" s="75"/>
      <c r="R17" s="5"/>
      <c r="S17" s="5"/>
      <c r="T17" s="22"/>
      <c r="U17" s="90">
        <v>90</v>
      </c>
      <c r="V17" s="6" t="s">
        <v>2</v>
      </c>
      <c r="W17" s="9"/>
      <c r="X17" s="6"/>
    </row>
    <row r="18" spans="1:24" x14ac:dyDescent="0.25">
      <c r="A18" s="8" t="s">
        <v>60</v>
      </c>
      <c r="B18" s="50"/>
      <c r="C18" s="61"/>
      <c r="D18" s="61"/>
      <c r="E18" s="61"/>
      <c r="F18" s="61">
        <v>5</v>
      </c>
      <c r="G18" s="61">
        <v>10</v>
      </c>
      <c r="H18" s="61">
        <v>20</v>
      </c>
      <c r="I18" s="61" t="s">
        <v>44</v>
      </c>
      <c r="J18" s="61"/>
      <c r="K18" s="61"/>
      <c r="L18" s="61"/>
      <c r="M18" s="61"/>
      <c r="N18" s="61"/>
      <c r="O18" s="61"/>
      <c r="P18" s="61"/>
      <c r="Q18" s="61"/>
      <c r="R18" s="51"/>
      <c r="S18" s="51"/>
      <c r="T18" s="51"/>
      <c r="U18" s="90">
        <v>5</v>
      </c>
      <c r="V18" s="30" t="s">
        <v>1</v>
      </c>
      <c r="W18" s="6"/>
      <c r="X18" s="6"/>
    </row>
    <row r="19" spans="1:24" x14ac:dyDescent="0.25">
      <c r="A19" s="8" t="s">
        <v>61</v>
      </c>
      <c r="B19" s="8" t="s">
        <v>17</v>
      </c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6"/>
      <c r="S19" s="6"/>
      <c r="T19" s="6"/>
      <c r="U19" s="90">
        <v>9</v>
      </c>
      <c r="V19" s="45"/>
      <c r="W19" s="6"/>
      <c r="X19" s="6"/>
    </row>
    <row r="20" spans="1:24" x14ac:dyDescent="0.25">
      <c r="A20" s="8" t="s">
        <v>63</v>
      </c>
      <c r="B20" s="8" t="s">
        <v>64</v>
      </c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 t="s">
        <v>30</v>
      </c>
      <c r="O20" s="61">
        <v>8</v>
      </c>
      <c r="P20" s="61"/>
      <c r="Q20" s="61"/>
      <c r="R20" s="6"/>
      <c r="S20" s="6"/>
      <c r="T20" s="6"/>
      <c r="U20" s="90">
        <v>2</v>
      </c>
      <c r="V20" s="30" t="s">
        <v>3</v>
      </c>
      <c r="W20" s="9"/>
      <c r="X20" s="6"/>
    </row>
    <row r="21" spans="1:24" ht="22.5" x14ac:dyDescent="0.25">
      <c r="A21" s="8" t="s">
        <v>65</v>
      </c>
      <c r="B21" s="8" t="s">
        <v>17</v>
      </c>
      <c r="C21" s="61"/>
      <c r="D21" s="61"/>
      <c r="E21" s="61"/>
      <c r="F21" s="61"/>
      <c r="G21" s="61"/>
      <c r="H21" s="61"/>
      <c r="I21" s="61"/>
      <c r="J21" s="61">
        <v>3</v>
      </c>
      <c r="K21" s="61">
        <v>5</v>
      </c>
      <c r="L21" s="61">
        <v>5</v>
      </c>
      <c r="M21" s="61">
        <v>25</v>
      </c>
      <c r="N21" s="68" t="s">
        <v>66</v>
      </c>
      <c r="O21" s="68"/>
      <c r="P21" s="61"/>
      <c r="Q21" s="61"/>
      <c r="R21" s="6"/>
      <c r="S21" s="6"/>
      <c r="T21" s="6"/>
      <c r="U21" s="90">
        <v>25</v>
      </c>
      <c r="V21" s="30" t="s">
        <v>3</v>
      </c>
      <c r="W21" s="9"/>
      <c r="X21" s="6"/>
    </row>
    <row r="22" spans="1:24" x14ac:dyDescent="0.25">
      <c r="A22" s="8" t="s">
        <v>67</v>
      </c>
      <c r="B22" s="10" t="s">
        <v>121</v>
      </c>
      <c r="C22" s="61"/>
      <c r="D22" s="61"/>
      <c r="E22" s="61"/>
      <c r="F22" s="61">
        <v>1</v>
      </c>
      <c r="G22" s="61">
        <v>1.5</v>
      </c>
      <c r="H22" s="61">
        <v>100</v>
      </c>
      <c r="I22" s="61"/>
      <c r="J22" s="61"/>
      <c r="K22" s="61"/>
      <c r="L22" s="61"/>
      <c r="M22" s="61"/>
      <c r="N22" s="61"/>
      <c r="O22" s="61"/>
      <c r="P22" s="61"/>
      <c r="Q22" s="61" t="s">
        <v>69</v>
      </c>
      <c r="R22" s="6"/>
      <c r="S22" s="6"/>
      <c r="T22" s="6"/>
      <c r="U22" s="90">
        <v>1.5</v>
      </c>
      <c r="V22" s="30"/>
      <c r="W22" s="6"/>
      <c r="X22" s="6"/>
    </row>
    <row r="23" spans="1:24" x14ac:dyDescent="0.25">
      <c r="A23" s="11" t="s">
        <v>70</v>
      </c>
      <c r="B23" s="8" t="s">
        <v>71</v>
      </c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 t="s">
        <v>72</v>
      </c>
      <c r="R23" s="6"/>
      <c r="S23" s="6"/>
      <c r="T23" s="6"/>
      <c r="U23" s="90">
        <v>130</v>
      </c>
      <c r="V23" s="30" t="s">
        <v>94</v>
      </c>
      <c r="W23" s="6"/>
      <c r="X23" s="6"/>
    </row>
    <row r="24" spans="1:24" x14ac:dyDescent="0.25">
      <c r="A24" s="12" t="s">
        <v>73</v>
      </c>
      <c r="B24" s="8" t="s">
        <v>71</v>
      </c>
      <c r="C24" s="61"/>
      <c r="D24" s="61"/>
      <c r="E24" s="61"/>
      <c r="F24" s="61">
        <v>0</v>
      </c>
      <c r="G24" s="61">
        <v>1</v>
      </c>
      <c r="H24" s="61">
        <v>10</v>
      </c>
      <c r="I24" s="61">
        <v>100</v>
      </c>
      <c r="J24" s="61"/>
      <c r="K24" s="61"/>
      <c r="L24" s="61"/>
      <c r="M24" s="61"/>
      <c r="N24" s="61" t="s">
        <v>74</v>
      </c>
      <c r="O24" s="61"/>
      <c r="P24" s="61" t="s">
        <v>75</v>
      </c>
      <c r="Q24" s="61" t="s">
        <v>72</v>
      </c>
      <c r="R24" s="6"/>
      <c r="S24" s="6"/>
      <c r="T24" s="6"/>
      <c r="U24" s="90">
        <v>130</v>
      </c>
      <c r="V24" s="30" t="s">
        <v>94</v>
      </c>
      <c r="W24" s="6"/>
      <c r="X24" s="6"/>
    </row>
    <row r="25" spans="1:24" x14ac:dyDescent="0.25">
      <c r="A25" s="8" t="s">
        <v>76</v>
      </c>
      <c r="B25" s="8" t="s">
        <v>17</v>
      </c>
      <c r="C25" s="61" t="s">
        <v>103</v>
      </c>
      <c r="D25" s="61" t="s">
        <v>78</v>
      </c>
      <c r="E25" s="61" t="s">
        <v>79</v>
      </c>
      <c r="F25" s="61">
        <v>0.15</v>
      </c>
      <c r="G25" s="61">
        <v>0.5</v>
      </c>
      <c r="H25" s="61" t="s">
        <v>80</v>
      </c>
      <c r="I25" s="61"/>
      <c r="J25" s="61"/>
      <c r="K25" s="61"/>
      <c r="L25" s="61"/>
      <c r="M25" s="61"/>
      <c r="N25" s="61" t="s">
        <v>89</v>
      </c>
      <c r="O25" s="61">
        <v>20</v>
      </c>
      <c r="P25" s="61">
        <v>5</v>
      </c>
      <c r="Q25" s="61"/>
      <c r="R25" s="6"/>
      <c r="S25" s="6"/>
      <c r="T25" s="6"/>
      <c r="U25" s="90">
        <v>0.1</v>
      </c>
      <c r="V25" s="30" t="s">
        <v>0</v>
      </c>
      <c r="W25" s="6"/>
      <c r="X25" s="6"/>
    </row>
    <row r="26" spans="1:24" x14ac:dyDescent="0.25">
      <c r="A26" s="8" t="s">
        <v>81</v>
      </c>
      <c r="B26" s="8" t="s">
        <v>17</v>
      </c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 t="s">
        <v>82</v>
      </c>
      <c r="O26" s="61">
        <v>1</v>
      </c>
      <c r="P26" s="61">
        <v>5</v>
      </c>
      <c r="Q26" s="61"/>
      <c r="R26" s="6"/>
      <c r="S26" s="6"/>
      <c r="T26" s="6"/>
      <c r="U26" s="90">
        <v>0.5</v>
      </c>
      <c r="V26" s="30" t="s">
        <v>3</v>
      </c>
      <c r="W26" s="6"/>
      <c r="X26" s="6"/>
    </row>
    <row r="27" spans="1:24" x14ac:dyDescent="0.25">
      <c r="A27" s="8" t="s">
        <v>83</v>
      </c>
      <c r="B27" s="8" t="s">
        <v>123</v>
      </c>
      <c r="C27" s="61">
        <v>7</v>
      </c>
      <c r="D27" s="61">
        <v>14</v>
      </c>
      <c r="E27" s="61">
        <v>200</v>
      </c>
      <c r="F27" s="61">
        <v>50</v>
      </c>
      <c r="G27" s="61"/>
      <c r="H27" s="61">
        <v>1000</v>
      </c>
      <c r="I27" s="61"/>
      <c r="J27" s="61"/>
      <c r="K27" s="61"/>
      <c r="L27" s="61"/>
      <c r="M27" s="61"/>
      <c r="N27" s="61">
        <v>100</v>
      </c>
      <c r="O27" s="61">
        <v>1000</v>
      </c>
      <c r="P27" s="61" t="s">
        <v>122</v>
      </c>
      <c r="Q27" s="61"/>
      <c r="R27" s="6"/>
      <c r="S27" s="6"/>
      <c r="T27" s="6"/>
      <c r="U27" s="90">
        <v>7</v>
      </c>
      <c r="V27" s="30" t="s">
        <v>0</v>
      </c>
      <c r="W27" s="6"/>
      <c r="X27" s="6"/>
    </row>
    <row r="28" spans="1:24" ht="15" customHeight="1" x14ac:dyDescent="0.25">
      <c r="A28" s="8" t="s">
        <v>86</v>
      </c>
      <c r="B28" s="8" t="s">
        <v>17</v>
      </c>
      <c r="C28" s="104" t="s">
        <v>87</v>
      </c>
      <c r="D28" s="104"/>
      <c r="E28" s="104"/>
      <c r="F28" s="61">
        <v>0.1</v>
      </c>
      <c r="G28" s="61">
        <v>0.3</v>
      </c>
      <c r="H28" s="61">
        <v>1</v>
      </c>
      <c r="I28" s="61" t="s">
        <v>88</v>
      </c>
      <c r="J28" s="61">
        <v>0.1</v>
      </c>
      <c r="K28" s="61">
        <v>0.2</v>
      </c>
      <c r="L28" s="61">
        <v>0.3</v>
      </c>
      <c r="M28" s="61">
        <v>10</v>
      </c>
      <c r="N28" s="61" t="s">
        <v>89</v>
      </c>
      <c r="O28" s="61">
        <v>20</v>
      </c>
      <c r="P28" s="61" t="s">
        <v>90</v>
      </c>
      <c r="Q28" s="61"/>
      <c r="R28" s="6"/>
      <c r="S28" s="6"/>
      <c r="T28" s="6"/>
      <c r="U28" s="90">
        <v>0.1</v>
      </c>
      <c r="V28" s="30" t="s">
        <v>1</v>
      </c>
      <c r="W28" s="9"/>
      <c r="X28" s="6"/>
    </row>
    <row r="29" spans="1:24" x14ac:dyDescent="0.25">
      <c r="A29" s="8" t="s">
        <v>91</v>
      </c>
      <c r="B29" s="8" t="s">
        <v>17</v>
      </c>
      <c r="C29" s="61">
        <v>0.18</v>
      </c>
      <c r="D29" s="61">
        <v>0.37</v>
      </c>
      <c r="E29" s="61">
        <v>1.3</v>
      </c>
      <c r="F29" s="61">
        <v>0.05</v>
      </c>
      <c r="G29" s="61">
        <v>0.15</v>
      </c>
      <c r="H29" s="61">
        <v>1</v>
      </c>
      <c r="I29" s="61" t="s">
        <v>88</v>
      </c>
      <c r="J29" s="61">
        <v>0.05</v>
      </c>
      <c r="K29" s="61">
        <v>0.1</v>
      </c>
      <c r="L29" s="61">
        <v>0.2</v>
      </c>
      <c r="M29" s="61">
        <v>10</v>
      </c>
      <c r="N29" s="61" t="s">
        <v>92</v>
      </c>
      <c r="O29" s="61">
        <v>10</v>
      </c>
      <c r="P29" s="61">
        <v>10</v>
      </c>
      <c r="Q29" s="61"/>
      <c r="R29" s="6"/>
      <c r="S29" s="6"/>
      <c r="T29" s="6"/>
      <c r="U29" s="90">
        <v>0.02</v>
      </c>
      <c r="V29" s="30" t="s">
        <v>3</v>
      </c>
      <c r="W29" s="9"/>
      <c r="X29" s="6"/>
    </row>
    <row r="30" spans="1:24" x14ac:dyDescent="0.25">
      <c r="N30" s="69"/>
      <c r="O30" s="69"/>
    </row>
    <row r="31" spans="1:24" x14ac:dyDescent="0.25">
      <c r="N31" s="70"/>
      <c r="O31" s="70"/>
    </row>
    <row r="32" spans="1:24" x14ac:dyDescent="0.25">
      <c r="N32" s="70"/>
      <c r="O32" s="70"/>
    </row>
    <row r="33" spans="14:20" x14ac:dyDescent="0.25">
      <c r="N33" s="70"/>
      <c r="O33" s="70"/>
      <c r="Q33" s="78"/>
      <c r="R33" s="21"/>
      <c r="S33" s="21"/>
      <c r="T33" s="21"/>
    </row>
    <row r="34" spans="14:20" x14ac:dyDescent="0.25">
      <c r="N34" s="70"/>
      <c r="O34" s="70"/>
      <c r="Q34" s="78"/>
      <c r="R34" s="21"/>
      <c r="S34" s="21"/>
      <c r="T34" s="21"/>
    </row>
    <row r="35" spans="14:20" x14ac:dyDescent="0.25">
      <c r="N35" s="70"/>
      <c r="O35" s="70"/>
      <c r="Q35" s="78"/>
      <c r="R35" s="21"/>
      <c r="S35" s="21"/>
      <c r="T35" s="21"/>
    </row>
    <row r="36" spans="14:20" x14ac:dyDescent="0.25">
      <c r="N36" s="70"/>
      <c r="O36" s="70"/>
      <c r="Q36" s="78"/>
      <c r="R36" s="21"/>
      <c r="S36" s="21"/>
      <c r="T36" s="21"/>
    </row>
    <row r="37" spans="14:20" x14ac:dyDescent="0.25">
      <c r="N37" s="70"/>
      <c r="O37" s="70"/>
      <c r="Q37" s="78"/>
      <c r="R37" s="21"/>
      <c r="S37" s="21"/>
      <c r="T37" s="21"/>
    </row>
    <row r="38" spans="14:20" x14ac:dyDescent="0.25">
      <c r="N38" s="70"/>
      <c r="O38" s="70"/>
      <c r="Q38" s="78"/>
      <c r="R38" s="21"/>
      <c r="S38" s="21"/>
      <c r="T38" s="21"/>
    </row>
    <row r="39" spans="14:20" x14ac:dyDescent="0.25">
      <c r="N39" s="70"/>
      <c r="O39" s="70"/>
      <c r="Q39" s="78"/>
      <c r="R39" s="21"/>
      <c r="S39" s="21"/>
      <c r="T39" s="21"/>
    </row>
    <row r="40" spans="14:20" x14ac:dyDescent="0.25">
      <c r="N40" s="70"/>
      <c r="O40" s="70"/>
      <c r="Q40" s="78"/>
      <c r="R40" s="21"/>
      <c r="S40" s="21"/>
      <c r="T40" s="21"/>
    </row>
    <row r="41" spans="14:20" x14ac:dyDescent="0.25">
      <c r="N41" s="70"/>
      <c r="O41" s="70"/>
      <c r="Q41" s="78"/>
      <c r="R41" s="21"/>
      <c r="S41" s="21"/>
      <c r="T41" s="21"/>
    </row>
    <row r="42" spans="14:20" x14ac:dyDescent="0.25">
      <c r="N42" s="70"/>
      <c r="O42" s="70"/>
      <c r="Q42" s="78"/>
      <c r="R42" s="21"/>
      <c r="S42" s="21"/>
      <c r="T42" s="21"/>
    </row>
    <row r="43" spans="14:20" x14ac:dyDescent="0.25">
      <c r="N43" s="70"/>
      <c r="O43" s="70"/>
      <c r="Q43" s="78"/>
      <c r="R43" s="21"/>
      <c r="S43" s="21"/>
      <c r="T43" s="21"/>
    </row>
    <row r="44" spans="14:20" x14ac:dyDescent="0.25">
      <c r="N44" s="70"/>
      <c r="O44" s="70"/>
      <c r="Q44" s="78"/>
      <c r="R44" s="21"/>
      <c r="S44" s="21"/>
      <c r="T44" s="21"/>
    </row>
    <row r="45" spans="14:20" x14ac:dyDescent="0.25">
      <c r="N45" s="70"/>
      <c r="O45" s="70"/>
      <c r="Q45" s="78"/>
      <c r="R45" s="21"/>
      <c r="S45" s="21"/>
      <c r="T45" s="21"/>
    </row>
    <row r="46" spans="14:20" x14ac:dyDescent="0.25">
      <c r="N46" s="70"/>
      <c r="O46" s="70"/>
      <c r="Q46" s="78"/>
      <c r="R46" s="21"/>
      <c r="S46" s="21"/>
      <c r="T46" s="21"/>
    </row>
    <row r="47" spans="14:20" x14ac:dyDescent="0.25">
      <c r="N47" s="70"/>
      <c r="O47" s="70"/>
      <c r="Q47" s="78"/>
      <c r="R47" s="21"/>
      <c r="S47" s="21"/>
      <c r="T47" s="21"/>
    </row>
    <row r="48" spans="14:20" x14ac:dyDescent="0.25">
      <c r="N48" s="70"/>
      <c r="O48" s="70"/>
    </row>
    <row r="49" spans="14:15" x14ac:dyDescent="0.25">
      <c r="N49" s="70"/>
      <c r="O49" s="70"/>
    </row>
    <row r="50" spans="14:15" x14ac:dyDescent="0.25">
      <c r="N50" s="70"/>
      <c r="O50" s="70"/>
    </row>
    <row r="51" spans="14:15" x14ac:dyDescent="0.25">
      <c r="N51" s="70"/>
      <c r="O51" s="70"/>
    </row>
    <row r="52" spans="14:15" x14ac:dyDescent="0.25">
      <c r="N52" s="70"/>
      <c r="O52" s="70"/>
    </row>
    <row r="53" spans="14:15" x14ac:dyDescent="0.25">
      <c r="N53" s="70"/>
      <c r="O53" s="70"/>
    </row>
    <row r="54" spans="14:15" x14ac:dyDescent="0.25">
      <c r="N54" s="70"/>
      <c r="O54" s="70"/>
    </row>
    <row r="55" spans="14:15" x14ac:dyDescent="0.25">
      <c r="N55" s="70"/>
      <c r="O55" s="70"/>
    </row>
    <row r="56" spans="14:15" x14ac:dyDescent="0.25">
      <c r="N56" s="70"/>
      <c r="O56" s="70"/>
    </row>
    <row r="57" spans="14:15" x14ac:dyDescent="0.25">
      <c r="N57" s="70"/>
      <c r="O57" s="70"/>
    </row>
    <row r="58" spans="14:15" x14ac:dyDescent="0.25">
      <c r="N58" s="70"/>
      <c r="O58" s="70"/>
    </row>
    <row r="59" spans="14:15" x14ac:dyDescent="0.25">
      <c r="N59" s="70"/>
      <c r="O59" s="70"/>
    </row>
    <row r="60" spans="14:15" x14ac:dyDescent="0.25">
      <c r="N60" s="70"/>
      <c r="O60" s="70"/>
    </row>
    <row r="61" spans="14:15" x14ac:dyDescent="0.25">
      <c r="N61" s="70"/>
      <c r="O61" s="70"/>
    </row>
    <row r="62" spans="14:15" x14ac:dyDescent="0.25">
      <c r="N62" s="70"/>
      <c r="O62" s="70"/>
    </row>
    <row r="63" spans="14:15" x14ac:dyDescent="0.25">
      <c r="N63" s="42"/>
      <c r="O63" s="42"/>
    </row>
    <row r="64" spans="14:15" x14ac:dyDescent="0.25">
      <c r="N64" s="9"/>
      <c r="O64" s="9"/>
    </row>
    <row r="65" spans="14:15" x14ac:dyDescent="0.25">
      <c r="N65" s="9"/>
      <c r="O65" s="9"/>
    </row>
    <row r="66" spans="14:15" x14ac:dyDescent="0.25">
      <c r="N66" s="9"/>
      <c r="O66" s="9"/>
    </row>
    <row r="67" spans="14:15" x14ac:dyDescent="0.25">
      <c r="N67" s="9"/>
      <c r="O67" s="9"/>
    </row>
    <row r="68" spans="14:15" x14ac:dyDescent="0.25">
      <c r="N68" s="9"/>
      <c r="O68" s="9"/>
    </row>
    <row r="69" spans="14:15" x14ac:dyDescent="0.25">
      <c r="N69" s="9"/>
      <c r="O69" s="9"/>
    </row>
    <row r="70" spans="14:15" x14ac:dyDescent="0.25">
      <c r="N70" s="9"/>
      <c r="O70" s="9"/>
    </row>
    <row r="71" spans="14:15" x14ac:dyDescent="0.25">
      <c r="N71" s="9"/>
      <c r="O71" s="9"/>
    </row>
    <row r="72" spans="14:15" x14ac:dyDescent="0.25">
      <c r="N72" s="9"/>
      <c r="O72" s="9"/>
    </row>
    <row r="73" spans="14:15" x14ac:dyDescent="0.25">
      <c r="N73" s="9"/>
      <c r="O73" s="9"/>
    </row>
    <row r="74" spans="14:15" x14ac:dyDescent="0.25">
      <c r="N74" s="9"/>
      <c r="O74" s="9"/>
    </row>
    <row r="75" spans="14:15" x14ac:dyDescent="0.25">
      <c r="N75" s="9"/>
      <c r="O75" s="9"/>
    </row>
    <row r="76" spans="14:15" x14ac:dyDescent="0.25">
      <c r="N76" s="9"/>
      <c r="O76" s="9"/>
    </row>
    <row r="77" spans="14:15" x14ac:dyDescent="0.25">
      <c r="N77" s="71"/>
      <c r="O77" s="71"/>
    </row>
    <row r="78" spans="14:15" x14ac:dyDescent="0.25">
      <c r="N78" s="70"/>
      <c r="O78" s="70"/>
    </row>
    <row r="79" spans="14:15" x14ac:dyDescent="0.25">
      <c r="N79" s="70"/>
      <c r="O79" s="70"/>
    </row>
    <row r="80" spans="14:15" x14ac:dyDescent="0.25">
      <c r="N80" s="70"/>
      <c r="O80" s="70"/>
    </row>
    <row r="81" spans="14:15" x14ac:dyDescent="0.25">
      <c r="N81" s="70"/>
      <c r="O81" s="70"/>
    </row>
    <row r="82" spans="14:15" x14ac:dyDescent="0.25">
      <c r="N82" s="70"/>
      <c r="O82" s="70"/>
    </row>
    <row r="83" spans="14:15" x14ac:dyDescent="0.25">
      <c r="N83" s="70"/>
      <c r="O83" s="70"/>
    </row>
    <row r="84" spans="14:15" x14ac:dyDescent="0.25">
      <c r="N84" s="70"/>
      <c r="O84" s="70"/>
    </row>
    <row r="85" spans="14:15" x14ac:dyDescent="0.25">
      <c r="N85" s="70"/>
      <c r="O85" s="70"/>
    </row>
    <row r="86" spans="14:15" x14ac:dyDescent="0.25">
      <c r="N86" s="70"/>
      <c r="O86" s="70"/>
    </row>
    <row r="87" spans="14:15" x14ac:dyDescent="0.25">
      <c r="N87" s="70"/>
      <c r="O87" s="70"/>
    </row>
    <row r="88" spans="14:15" x14ac:dyDescent="0.25">
      <c r="N88" s="70"/>
      <c r="O88" s="70"/>
    </row>
    <row r="89" spans="14:15" x14ac:dyDescent="0.25">
      <c r="N89" s="70"/>
      <c r="O89" s="70"/>
    </row>
    <row r="90" spans="14:15" x14ac:dyDescent="0.25">
      <c r="N90" s="70"/>
      <c r="O90" s="70"/>
    </row>
    <row r="91" spans="14:15" x14ac:dyDescent="0.25">
      <c r="N91" s="70"/>
      <c r="O91" s="70"/>
    </row>
    <row r="92" spans="14:15" x14ac:dyDescent="0.25">
      <c r="N92" s="70"/>
      <c r="O92" s="70"/>
    </row>
    <row r="93" spans="14:15" x14ac:dyDescent="0.25">
      <c r="N93" s="70"/>
      <c r="O93" s="70"/>
    </row>
    <row r="94" spans="14:15" x14ac:dyDescent="0.25">
      <c r="N94" s="70"/>
      <c r="O94" s="70"/>
    </row>
    <row r="95" spans="14:15" x14ac:dyDescent="0.25">
      <c r="N95" s="70"/>
      <c r="O95" s="70"/>
    </row>
    <row r="96" spans="14:15" x14ac:dyDescent="0.25">
      <c r="N96" s="70"/>
      <c r="O96" s="70"/>
    </row>
    <row r="97" spans="14:15" x14ac:dyDescent="0.25">
      <c r="N97" s="70"/>
      <c r="O97" s="70"/>
    </row>
    <row r="98" spans="14:15" x14ac:dyDescent="0.25">
      <c r="N98" s="70"/>
      <c r="O98" s="70"/>
    </row>
    <row r="99" spans="14:15" x14ac:dyDescent="0.25">
      <c r="N99" s="70"/>
      <c r="O99" s="70"/>
    </row>
    <row r="100" spans="14:15" x14ac:dyDescent="0.25">
      <c r="N100" s="70"/>
      <c r="O100" s="70"/>
    </row>
    <row r="101" spans="14:15" x14ac:dyDescent="0.25">
      <c r="N101" s="70"/>
      <c r="O101" s="70"/>
    </row>
    <row r="102" spans="14:15" x14ac:dyDescent="0.25">
      <c r="N102" s="70"/>
      <c r="O102" s="70"/>
    </row>
    <row r="103" spans="14:15" x14ac:dyDescent="0.25">
      <c r="N103" s="70"/>
      <c r="O103" s="70"/>
    </row>
    <row r="104" spans="14:15" x14ac:dyDescent="0.25">
      <c r="N104" s="70"/>
      <c r="O104" s="70"/>
    </row>
  </sheetData>
  <sheetProtection password="A6E3" sheet="1" objects="1" scenarios="1" selectLockedCells="1" selectUnlockedCells="1"/>
  <mergeCells count="8">
    <mergeCell ref="V1:W2"/>
    <mergeCell ref="C28:E28"/>
    <mergeCell ref="R1:T1"/>
    <mergeCell ref="C1:E1"/>
    <mergeCell ref="F1:I1"/>
    <mergeCell ref="J1:M1"/>
    <mergeCell ref="C14:E14"/>
    <mergeCell ref="N1:O1"/>
  </mergeCells>
  <conditionalFormatting sqref="W3:W10 W12:W29">
    <cfRule type="containsText" dxfId="40" priority="2" operator="containsText" text="non-compliant">
      <formula>NOT(ISERROR(SEARCH("non-compliant",W3)))</formula>
    </cfRule>
  </conditionalFormatting>
  <conditionalFormatting sqref="W11">
    <cfRule type="containsText" dxfId="39" priority="1" operator="containsText" text="non-compliant">
      <formula>NOT(ISERROR(SEARCH("non-compliant",W11)))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</sheetPr>
  <dimension ref="A1:Z104"/>
  <sheetViews>
    <sheetView workbookViewId="0">
      <pane xSplit="1" topLeftCell="J1" activePane="topRight" state="frozen"/>
      <selection pane="topRight" activeCell="U8" sqref="U8"/>
    </sheetView>
  </sheetViews>
  <sheetFormatPr defaultRowHeight="15" x14ac:dyDescent="0.25"/>
  <cols>
    <col min="1" max="1" width="24.42578125" style="13" customWidth="1"/>
    <col min="2" max="2" width="13.42578125" style="13" customWidth="1"/>
    <col min="3" max="13" width="8.7109375" style="23" customWidth="1"/>
    <col min="14" max="15" width="8.7109375" style="72" customWidth="1"/>
    <col min="16" max="17" width="8.7109375" style="23" customWidth="1"/>
    <col min="22" max="22" width="16.140625" customWidth="1"/>
    <col min="23" max="23" width="10.28515625" style="14" bestFit="1" customWidth="1"/>
    <col min="24" max="26" width="8.7109375" style="23" customWidth="1"/>
  </cols>
  <sheetData>
    <row r="1" spans="1:26" ht="22.5" customHeight="1" x14ac:dyDescent="0.25">
      <c r="A1" s="47" t="s">
        <v>116</v>
      </c>
      <c r="B1" s="48"/>
      <c r="C1" s="108" t="s">
        <v>0</v>
      </c>
      <c r="D1" s="108"/>
      <c r="E1" s="108"/>
      <c r="F1" s="108" t="s">
        <v>1</v>
      </c>
      <c r="G1" s="108"/>
      <c r="H1" s="108"/>
      <c r="I1" s="108"/>
      <c r="J1" s="108" t="s">
        <v>2</v>
      </c>
      <c r="K1" s="108"/>
      <c r="L1" s="108"/>
      <c r="M1" s="108"/>
      <c r="N1" s="109" t="s">
        <v>3</v>
      </c>
      <c r="O1" s="110"/>
      <c r="P1" s="60" t="s">
        <v>4</v>
      </c>
      <c r="Q1" s="60" t="s">
        <v>5</v>
      </c>
      <c r="R1" s="99">
        <v>88595</v>
      </c>
      <c r="S1" s="100"/>
      <c r="T1" s="101"/>
      <c r="U1" s="118" t="s">
        <v>6</v>
      </c>
      <c r="V1" s="111" t="s">
        <v>98</v>
      </c>
      <c r="W1" s="112"/>
      <c r="X1" s="6"/>
      <c r="Y1" s="26"/>
      <c r="Z1" s="26"/>
    </row>
    <row r="2" spans="1:26" ht="28.5" customHeight="1" x14ac:dyDescent="0.25">
      <c r="A2" s="8" t="s">
        <v>8</v>
      </c>
      <c r="B2" s="8" t="s">
        <v>9</v>
      </c>
      <c r="C2" s="63" t="s">
        <v>10</v>
      </c>
      <c r="D2" s="63" t="s">
        <v>11</v>
      </c>
      <c r="E2" s="63" t="s">
        <v>12</v>
      </c>
      <c r="F2" s="63" t="s">
        <v>10</v>
      </c>
      <c r="G2" s="63" t="s">
        <v>13</v>
      </c>
      <c r="H2" s="63" t="s">
        <v>14</v>
      </c>
      <c r="I2" s="63" t="s">
        <v>15</v>
      </c>
      <c r="J2" s="63">
        <v>1</v>
      </c>
      <c r="K2" s="63">
        <v>2</v>
      </c>
      <c r="L2" s="63">
        <v>3</v>
      </c>
      <c r="M2" s="63">
        <v>4</v>
      </c>
      <c r="N2" s="63" t="s">
        <v>10</v>
      </c>
      <c r="O2" s="63" t="s">
        <v>120</v>
      </c>
      <c r="P2" s="60" t="s">
        <v>10</v>
      </c>
      <c r="Q2" s="63" t="s">
        <v>10</v>
      </c>
      <c r="R2" s="20">
        <v>0.05</v>
      </c>
      <c r="S2" s="20">
        <v>0.5</v>
      </c>
      <c r="T2" s="20">
        <v>0.95</v>
      </c>
      <c r="U2" s="119"/>
      <c r="V2" s="113"/>
      <c r="W2" s="114"/>
      <c r="X2" s="6"/>
      <c r="Y2" s="26"/>
      <c r="Z2" s="25"/>
    </row>
    <row r="3" spans="1:26" x14ac:dyDescent="0.25">
      <c r="A3" s="49" t="s">
        <v>16</v>
      </c>
      <c r="B3" s="49" t="s">
        <v>17</v>
      </c>
      <c r="C3" s="61"/>
      <c r="D3" s="61"/>
      <c r="E3" s="61"/>
      <c r="F3" s="61">
        <v>32</v>
      </c>
      <c r="G3" s="61">
        <v>80</v>
      </c>
      <c r="H3" s="61" t="s">
        <v>18</v>
      </c>
      <c r="I3" s="61"/>
      <c r="J3" s="61"/>
      <c r="K3" s="61"/>
      <c r="L3" s="61"/>
      <c r="M3" s="61"/>
      <c r="N3" s="61"/>
      <c r="O3" s="61"/>
      <c r="P3" s="61" t="s">
        <v>19</v>
      </c>
      <c r="Q3" s="75"/>
      <c r="R3" s="17">
        <v>22.7622</v>
      </c>
      <c r="S3" s="17">
        <v>43.390999999999998</v>
      </c>
      <c r="T3" s="17">
        <v>53.985550000000003</v>
      </c>
      <c r="U3" s="90">
        <v>40</v>
      </c>
      <c r="V3" s="6" t="s">
        <v>1</v>
      </c>
      <c r="W3" s="9" t="str">
        <f>IF(T3&lt;=80,"compliant","noncompliance")</f>
        <v>compliant</v>
      </c>
      <c r="X3" s="6"/>
      <c r="Y3" s="27"/>
      <c r="Z3" s="27"/>
    </row>
    <row r="4" spans="1:26" x14ac:dyDescent="0.25">
      <c r="A4" s="49" t="s">
        <v>20</v>
      </c>
      <c r="B4" s="49" t="s">
        <v>17</v>
      </c>
      <c r="C4" s="61"/>
      <c r="D4" s="61"/>
      <c r="E4" s="61"/>
      <c r="F4" s="61">
        <v>100</v>
      </c>
      <c r="G4" s="61">
        <v>200</v>
      </c>
      <c r="H4" s="61">
        <v>600</v>
      </c>
      <c r="I4" s="61" t="s">
        <v>21</v>
      </c>
      <c r="J4" s="61">
        <v>20</v>
      </c>
      <c r="K4" s="61">
        <v>40</v>
      </c>
      <c r="L4" s="61">
        <v>100</v>
      </c>
      <c r="M4" s="61">
        <v>500</v>
      </c>
      <c r="N4" s="61" t="s">
        <v>22</v>
      </c>
      <c r="O4" s="61">
        <v>140</v>
      </c>
      <c r="P4" s="61">
        <v>1500</v>
      </c>
      <c r="Q4" s="75"/>
      <c r="R4" s="17">
        <v>15.299149999999999</v>
      </c>
      <c r="S4" s="17">
        <v>32.9255</v>
      </c>
      <c r="T4" s="17">
        <v>41.921550000000003</v>
      </c>
      <c r="U4" s="90">
        <v>20</v>
      </c>
      <c r="V4" s="6" t="s">
        <v>99</v>
      </c>
      <c r="W4" s="9" t="str">
        <f>IF(T4&lt;=100,"compliant","non-compliant")</f>
        <v>compliant</v>
      </c>
      <c r="X4" s="9"/>
      <c r="Y4" s="27"/>
      <c r="Z4" s="27"/>
    </row>
    <row r="5" spans="1:26" x14ac:dyDescent="0.25">
      <c r="A5" s="49" t="s">
        <v>23</v>
      </c>
      <c r="B5" s="49" t="s">
        <v>17</v>
      </c>
      <c r="C5" s="64"/>
      <c r="D5" s="64"/>
      <c r="E5" s="64"/>
      <c r="F5" s="61">
        <v>450</v>
      </c>
      <c r="G5" s="61">
        <v>1000</v>
      </c>
      <c r="H5" s="61">
        <v>2400</v>
      </c>
      <c r="I5" s="61">
        <v>3400</v>
      </c>
      <c r="J5" s="61">
        <v>100</v>
      </c>
      <c r="K5" s="61">
        <v>200</v>
      </c>
      <c r="L5" s="61">
        <v>450</v>
      </c>
      <c r="M5" s="61">
        <v>1600</v>
      </c>
      <c r="N5" s="61">
        <v>260</v>
      </c>
      <c r="O5" s="61">
        <v>600</v>
      </c>
      <c r="P5" s="61" t="s">
        <v>24</v>
      </c>
      <c r="Q5" s="76"/>
      <c r="R5" s="17">
        <v>274.76945000000001</v>
      </c>
      <c r="S5" s="17">
        <v>516.69000000000005</v>
      </c>
      <c r="T5" s="17">
        <v>618.76014999999995</v>
      </c>
      <c r="U5" s="90">
        <v>260</v>
      </c>
      <c r="V5" s="6" t="s">
        <v>3</v>
      </c>
      <c r="W5" s="9" t="str">
        <f>IF(T5&lt;=260,"compliant","non-compliant")</f>
        <v>non-compliant</v>
      </c>
      <c r="X5" s="9"/>
      <c r="Y5" s="27"/>
    </row>
    <row r="6" spans="1:26" x14ac:dyDescent="0.25">
      <c r="A6" s="49" t="s">
        <v>25</v>
      </c>
      <c r="B6" s="49" t="s">
        <v>26</v>
      </c>
      <c r="C6" s="61"/>
      <c r="D6" s="61"/>
      <c r="E6" s="61"/>
      <c r="F6" s="61">
        <v>70</v>
      </c>
      <c r="G6" s="61">
        <v>150</v>
      </c>
      <c r="H6" s="61">
        <v>370</v>
      </c>
      <c r="I6" s="61">
        <v>520</v>
      </c>
      <c r="J6" s="61">
        <v>15</v>
      </c>
      <c r="K6" s="61">
        <v>30</v>
      </c>
      <c r="L6" s="61">
        <v>70</v>
      </c>
      <c r="M6" s="61">
        <v>250</v>
      </c>
      <c r="N6" s="61">
        <v>40</v>
      </c>
      <c r="O6" s="61">
        <v>90</v>
      </c>
      <c r="P6" s="61"/>
      <c r="Q6" s="75"/>
      <c r="R6" s="17">
        <v>33.454000000000001</v>
      </c>
      <c r="S6" s="17">
        <v>50.4</v>
      </c>
      <c r="T6" s="17">
        <v>82.42</v>
      </c>
      <c r="U6" s="90">
        <v>40</v>
      </c>
      <c r="V6" s="6" t="s">
        <v>100</v>
      </c>
      <c r="W6" s="9" t="str">
        <f>IF(T6&lt;=40,"compliant","non-compliant")</f>
        <v>non-compliant</v>
      </c>
      <c r="X6" s="9"/>
      <c r="Y6" s="27"/>
      <c r="Z6" s="27"/>
    </row>
    <row r="7" spans="1:26" x14ac:dyDescent="0.25">
      <c r="A7" s="49" t="s">
        <v>27</v>
      </c>
      <c r="B7" s="49" t="s">
        <v>17</v>
      </c>
      <c r="C7" s="61" t="s">
        <v>28</v>
      </c>
      <c r="D7" s="61">
        <v>1.5</v>
      </c>
      <c r="E7" s="61">
        <v>2.54</v>
      </c>
      <c r="F7" s="61">
        <v>0.7</v>
      </c>
      <c r="G7" s="61">
        <v>1</v>
      </c>
      <c r="H7" s="61">
        <v>1.5</v>
      </c>
      <c r="I7" s="61" t="s">
        <v>29</v>
      </c>
      <c r="J7" s="61"/>
      <c r="K7" s="61"/>
      <c r="L7" s="61"/>
      <c r="M7" s="61"/>
      <c r="N7" s="61" t="s">
        <v>30</v>
      </c>
      <c r="O7" s="61">
        <v>15</v>
      </c>
      <c r="P7" s="61">
        <v>2</v>
      </c>
      <c r="Q7" s="75"/>
      <c r="R7" s="17">
        <v>0.36354999999999998</v>
      </c>
      <c r="S7" s="17">
        <v>0.505</v>
      </c>
      <c r="T7" s="17">
        <v>1.8291500000000001</v>
      </c>
      <c r="U7" s="90">
        <v>0.75</v>
      </c>
      <c r="V7" s="6" t="s">
        <v>1</v>
      </c>
      <c r="W7" s="9" t="str">
        <f>IF(T7&lt;=1,"compliant","non-compliant")</f>
        <v>non-compliant</v>
      </c>
      <c r="X7" s="6"/>
      <c r="Y7" s="27"/>
      <c r="Z7" s="27"/>
    </row>
    <row r="8" spans="1:26" x14ac:dyDescent="0.25">
      <c r="A8" s="49" t="s">
        <v>31</v>
      </c>
      <c r="B8" s="49" t="s">
        <v>17</v>
      </c>
      <c r="C8" s="61"/>
      <c r="D8" s="61"/>
      <c r="E8" s="61"/>
      <c r="F8" s="61" t="s">
        <v>32</v>
      </c>
      <c r="G8" s="61">
        <v>50</v>
      </c>
      <c r="H8" s="61">
        <v>100</v>
      </c>
      <c r="I8" s="61" t="s">
        <v>33</v>
      </c>
      <c r="J8" s="61"/>
      <c r="K8" s="61"/>
      <c r="L8" s="61"/>
      <c r="M8" s="61"/>
      <c r="N8" s="61"/>
      <c r="O8" s="61"/>
      <c r="P8" s="61"/>
      <c r="Q8" s="75"/>
      <c r="R8" s="17">
        <v>2.9565999999999999</v>
      </c>
      <c r="S8" s="17">
        <v>3.9369999999999998</v>
      </c>
      <c r="T8" s="17">
        <v>4.4093</v>
      </c>
      <c r="U8" s="90">
        <v>10</v>
      </c>
      <c r="V8" s="6" t="s">
        <v>1</v>
      </c>
      <c r="W8" s="9" t="str">
        <f>IF(T8&lt;=40,"compliant","non-compliant")</f>
        <v>compliant</v>
      </c>
      <c r="X8" s="6"/>
      <c r="Y8" s="27"/>
      <c r="Z8" s="27"/>
    </row>
    <row r="9" spans="1:26" x14ac:dyDescent="0.25">
      <c r="A9" s="49" t="s">
        <v>34</v>
      </c>
      <c r="B9" s="49" t="s">
        <v>17</v>
      </c>
      <c r="C9" s="61"/>
      <c r="D9" s="61"/>
      <c r="E9" s="61"/>
      <c r="F9" s="61">
        <v>30</v>
      </c>
      <c r="G9" s="61">
        <v>50</v>
      </c>
      <c r="H9" s="61">
        <v>70</v>
      </c>
      <c r="I9" s="61" t="s">
        <v>35</v>
      </c>
      <c r="J9" s="61"/>
      <c r="K9" s="61"/>
      <c r="L9" s="61"/>
      <c r="M9" s="61"/>
      <c r="N9" s="61"/>
      <c r="O9" s="61"/>
      <c r="P9" s="61">
        <v>500</v>
      </c>
      <c r="Q9" s="75"/>
      <c r="R9" s="17">
        <v>14.79885</v>
      </c>
      <c r="S9" s="17">
        <v>35.512999999999998</v>
      </c>
      <c r="T9" s="17">
        <v>40.14705</v>
      </c>
      <c r="U9" s="90">
        <v>25</v>
      </c>
      <c r="V9" s="6" t="s">
        <v>1</v>
      </c>
      <c r="W9" s="9" t="str">
        <f>IF(T9&lt;=50,"compliant","non-compliant")</f>
        <v>compliant</v>
      </c>
      <c r="X9" s="6"/>
      <c r="Y9" s="27"/>
      <c r="Z9" s="27"/>
    </row>
    <row r="10" spans="1:26" x14ac:dyDescent="0.25">
      <c r="A10" s="49" t="s">
        <v>36</v>
      </c>
      <c r="B10" s="49" t="s">
        <v>17</v>
      </c>
      <c r="C10" s="61"/>
      <c r="D10" s="61"/>
      <c r="E10" s="61"/>
      <c r="F10" s="61">
        <v>100</v>
      </c>
      <c r="G10" s="61">
        <v>200</v>
      </c>
      <c r="H10" s="61">
        <v>400</v>
      </c>
      <c r="I10" s="61" t="s">
        <v>37</v>
      </c>
      <c r="J10" s="61"/>
      <c r="K10" s="61"/>
      <c r="L10" s="61"/>
      <c r="M10" s="61"/>
      <c r="N10" s="61" t="s">
        <v>38</v>
      </c>
      <c r="O10" s="61">
        <v>115</v>
      </c>
      <c r="P10" s="61" t="s">
        <v>39</v>
      </c>
      <c r="Q10" s="75"/>
      <c r="R10" s="17">
        <v>25.2713</v>
      </c>
      <c r="S10" s="17">
        <v>48.130499999999998</v>
      </c>
      <c r="T10" s="17">
        <v>66.324600000000004</v>
      </c>
      <c r="U10" s="90">
        <v>30</v>
      </c>
      <c r="V10" s="6" t="s">
        <v>3</v>
      </c>
      <c r="W10" s="9" t="str">
        <f>IF(T10&lt;=70,"compliant","non- compliant")</f>
        <v>compliant</v>
      </c>
      <c r="X10" s="6"/>
      <c r="Y10" s="27"/>
      <c r="Z10" s="27"/>
    </row>
    <row r="11" spans="1:26" x14ac:dyDescent="0.25">
      <c r="A11" s="49" t="s">
        <v>40</v>
      </c>
      <c r="B11" s="49" t="s">
        <v>17</v>
      </c>
      <c r="C11" s="61" t="s">
        <v>41</v>
      </c>
      <c r="D11" s="61">
        <v>1.4999999999999999E-2</v>
      </c>
      <c r="E11" s="61">
        <v>0.1</v>
      </c>
      <c r="F11" s="61">
        <v>1</v>
      </c>
      <c r="G11" s="61">
        <v>2</v>
      </c>
      <c r="H11" s="61">
        <v>10</v>
      </c>
      <c r="I11" s="61" t="s">
        <v>42</v>
      </c>
      <c r="J11" s="61"/>
      <c r="K11" s="61"/>
      <c r="L11" s="61"/>
      <c r="M11" s="61"/>
      <c r="N11" s="61"/>
      <c r="O11" s="61"/>
      <c r="P11" s="61"/>
      <c r="Q11" s="75"/>
      <c r="R11" s="54">
        <v>2.5000000000000001E-2</v>
      </c>
      <c r="S11" s="54">
        <v>2.5000000000000001E-2</v>
      </c>
      <c r="T11" s="54">
        <v>0.11625000000000001</v>
      </c>
      <c r="U11" s="90">
        <v>0.05</v>
      </c>
      <c r="V11" s="6" t="s">
        <v>0</v>
      </c>
      <c r="W11" s="9" t="str">
        <f>IF(S11&lt;=0.15,"compliant","non-compliant")</f>
        <v>compliant</v>
      </c>
      <c r="X11" s="6"/>
      <c r="Y11" s="27"/>
      <c r="Z11" s="27"/>
    </row>
    <row r="12" spans="1:26" x14ac:dyDescent="0.25">
      <c r="A12" s="49" t="s">
        <v>43</v>
      </c>
      <c r="B12" s="49" t="s">
        <v>17</v>
      </c>
      <c r="C12" s="61"/>
      <c r="D12" s="61"/>
      <c r="E12" s="61"/>
      <c r="F12" s="61">
        <v>6</v>
      </c>
      <c r="G12" s="61">
        <v>10</v>
      </c>
      <c r="H12" s="61">
        <v>20</v>
      </c>
      <c r="I12" s="61" t="s">
        <v>44</v>
      </c>
      <c r="J12" s="61"/>
      <c r="K12" s="61"/>
      <c r="L12" s="61"/>
      <c r="M12" s="61"/>
      <c r="N12" s="61"/>
      <c r="O12" s="61"/>
      <c r="P12" s="61" t="s">
        <v>45</v>
      </c>
      <c r="Q12" s="75"/>
      <c r="R12" s="54">
        <v>6.0749999999999998E-2</v>
      </c>
      <c r="S12" s="54">
        <v>0.67600000000000005</v>
      </c>
      <c r="T12" s="54">
        <v>1.9406000000000001</v>
      </c>
      <c r="U12" s="90">
        <v>0.5</v>
      </c>
      <c r="V12" s="6" t="s">
        <v>1</v>
      </c>
      <c r="W12" s="9" t="str">
        <f>IF(S12&lt;=10,"compliant","non-compliant")</f>
        <v>compliant</v>
      </c>
      <c r="X12" s="6"/>
      <c r="Y12" s="27"/>
      <c r="Z12" s="27"/>
    </row>
    <row r="13" spans="1:26" x14ac:dyDescent="0.25">
      <c r="A13" s="49" t="s">
        <v>46</v>
      </c>
      <c r="B13" s="49" t="s">
        <v>17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76"/>
      <c r="R13" s="34"/>
      <c r="S13" s="34"/>
      <c r="T13" s="34"/>
      <c r="U13" s="90">
        <v>0.25</v>
      </c>
      <c r="V13" s="6"/>
      <c r="W13" s="9"/>
      <c r="X13" s="6"/>
    </row>
    <row r="14" spans="1:26" ht="15" customHeight="1" x14ac:dyDescent="0.25">
      <c r="A14" s="49" t="s">
        <v>47</v>
      </c>
      <c r="B14" s="49"/>
      <c r="C14" s="104" t="s">
        <v>48</v>
      </c>
      <c r="D14" s="104"/>
      <c r="E14" s="104"/>
      <c r="F14" s="66" t="s">
        <v>49</v>
      </c>
      <c r="G14" s="66"/>
      <c r="H14" s="66"/>
      <c r="I14" s="66"/>
      <c r="J14" s="67" t="s">
        <v>50</v>
      </c>
      <c r="K14" s="67" t="s">
        <v>51</v>
      </c>
      <c r="L14" s="67" t="s">
        <v>51</v>
      </c>
      <c r="M14" s="67" t="s">
        <v>52</v>
      </c>
      <c r="N14" s="67" t="s">
        <v>53</v>
      </c>
      <c r="O14" s="67"/>
      <c r="P14" s="62"/>
      <c r="Q14" s="77" t="s">
        <v>54</v>
      </c>
      <c r="R14" s="17">
        <v>6.8</v>
      </c>
      <c r="S14" s="17">
        <v>7.49</v>
      </c>
      <c r="T14" s="17">
        <v>8.1711500000000008</v>
      </c>
      <c r="U14" s="90" t="s">
        <v>53</v>
      </c>
      <c r="V14" s="7" t="s">
        <v>3</v>
      </c>
      <c r="W14" s="9" t="str">
        <f>IF(R14&gt;=6.5,"compliant","non-compliant")</f>
        <v>compliant</v>
      </c>
      <c r="X14" s="9" t="str">
        <f>IF(T14&lt;=8.4,"compliant","non-compliant")</f>
        <v>compliant</v>
      </c>
      <c r="Y14" s="29"/>
      <c r="Z14" s="28"/>
    </row>
    <row r="15" spans="1:26" x14ac:dyDescent="0.25">
      <c r="A15" s="49" t="s">
        <v>55</v>
      </c>
      <c r="B15" s="49" t="s">
        <v>17</v>
      </c>
      <c r="C15" s="61" t="s">
        <v>56</v>
      </c>
      <c r="D15" s="61">
        <v>2.5000000000000001E-2</v>
      </c>
      <c r="E15" s="61" t="s">
        <v>57</v>
      </c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75"/>
      <c r="R15" s="35">
        <v>5.0000000000000001E-3</v>
      </c>
      <c r="S15" s="35">
        <v>7.6499999999999999E-2</v>
      </c>
      <c r="T15" s="35">
        <v>0.69</v>
      </c>
      <c r="U15" s="90">
        <v>0.01</v>
      </c>
      <c r="V15" s="6" t="s">
        <v>0</v>
      </c>
      <c r="W15" s="9" t="str">
        <f>IF(S15&lt;=0.025,"compliant","non-compliant")</f>
        <v>non-compliant</v>
      </c>
      <c r="X15" s="6"/>
      <c r="Y15" s="27"/>
      <c r="Z15" s="27"/>
    </row>
    <row r="16" spans="1:26" ht="34.5" x14ac:dyDescent="0.25">
      <c r="A16" s="49" t="s">
        <v>58</v>
      </c>
      <c r="B16" s="49" t="s">
        <v>17</v>
      </c>
      <c r="C16" s="61"/>
      <c r="D16" s="61"/>
      <c r="E16" s="61"/>
      <c r="F16" s="61">
        <v>200</v>
      </c>
      <c r="G16" s="61"/>
      <c r="H16" s="61">
        <v>400</v>
      </c>
      <c r="I16" s="61"/>
      <c r="J16" s="61">
        <v>30</v>
      </c>
      <c r="K16" s="61">
        <v>80</v>
      </c>
      <c r="L16" s="61">
        <v>200</v>
      </c>
      <c r="M16" s="61">
        <v>500</v>
      </c>
      <c r="N16" s="61"/>
      <c r="O16" s="61"/>
      <c r="P16" s="61" t="s">
        <v>24</v>
      </c>
      <c r="Q16" s="75"/>
      <c r="R16" s="17">
        <v>46.046799999999998</v>
      </c>
      <c r="S16" s="17">
        <v>128.137</v>
      </c>
      <c r="T16" s="17">
        <v>146.14959999999999</v>
      </c>
      <c r="U16" s="90">
        <v>150</v>
      </c>
      <c r="V16" s="46" t="s">
        <v>101</v>
      </c>
      <c r="W16" s="9" t="str">
        <f>IF(T16&lt;=400,"compliant","non-complaint")</f>
        <v>compliant</v>
      </c>
      <c r="X16" s="6"/>
      <c r="Y16" s="27"/>
      <c r="Z16" s="27"/>
    </row>
    <row r="17" spans="1:26" x14ac:dyDescent="0.25">
      <c r="A17" s="49" t="s">
        <v>59</v>
      </c>
      <c r="B17" s="49" t="s">
        <v>17</v>
      </c>
      <c r="C17" s="61"/>
      <c r="D17" s="61"/>
      <c r="E17" s="61"/>
      <c r="F17" s="61"/>
      <c r="G17" s="61"/>
      <c r="H17" s="61"/>
      <c r="I17" s="61"/>
      <c r="J17" s="61">
        <v>50</v>
      </c>
      <c r="K17" s="61">
        <v>120</v>
      </c>
      <c r="L17" s="61">
        <v>300</v>
      </c>
      <c r="M17" s="61">
        <v>1200</v>
      </c>
      <c r="N17" s="61"/>
      <c r="O17" s="61"/>
      <c r="P17" s="61"/>
      <c r="Q17" s="75"/>
      <c r="R17" s="17">
        <v>104.1515</v>
      </c>
      <c r="S17" s="17">
        <v>180.85849999999999</v>
      </c>
      <c r="T17" s="17">
        <v>227.56129999999999</v>
      </c>
      <c r="U17" s="90">
        <v>90</v>
      </c>
      <c r="V17" s="6" t="s">
        <v>2</v>
      </c>
      <c r="W17" s="9" t="str">
        <f>IF(T17&lt;=300,"compliant","non-compliant")</f>
        <v>compliant</v>
      </c>
      <c r="X17" s="6"/>
      <c r="Y17" s="27"/>
      <c r="Z17" s="27"/>
    </row>
    <row r="18" spans="1:26" x14ac:dyDescent="0.25">
      <c r="A18" s="8" t="s">
        <v>60</v>
      </c>
      <c r="B18" s="50"/>
      <c r="C18" s="61"/>
      <c r="D18" s="61"/>
      <c r="E18" s="61"/>
      <c r="F18" s="61">
        <v>5</v>
      </c>
      <c r="G18" s="61">
        <v>10</v>
      </c>
      <c r="H18" s="61">
        <v>20</v>
      </c>
      <c r="I18" s="61" t="s">
        <v>44</v>
      </c>
      <c r="J18" s="61"/>
      <c r="K18" s="61"/>
      <c r="L18" s="61"/>
      <c r="M18" s="61"/>
      <c r="N18" s="61"/>
      <c r="O18" s="61"/>
      <c r="P18" s="61"/>
      <c r="Q18" s="61"/>
      <c r="R18" s="51"/>
      <c r="S18" s="51"/>
      <c r="T18" s="51"/>
      <c r="U18" s="90">
        <v>10</v>
      </c>
      <c r="V18" s="30" t="s">
        <v>1</v>
      </c>
      <c r="W18" s="6"/>
      <c r="X18" s="6"/>
      <c r="Y18" s="27"/>
      <c r="Z18" s="27"/>
    </row>
    <row r="19" spans="1:26" x14ac:dyDescent="0.25">
      <c r="A19" s="8" t="s">
        <v>61</v>
      </c>
      <c r="B19" s="8" t="s">
        <v>17</v>
      </c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6"/>
      <c r="S19" s="6"/>
      <c r="T19" s="6"/>
      <c r="U19" s="90">
        <v>9</v>
      </c>
      <c r="V19" s="45"/>
      <c r="W19" s="6"/>
      <c r="X19" s="6"/>
    </row>
    <row r="20" spans="1:26" x14ac:dyDescent="0.25">
      <c r="A20" s="8" t="s">
        <v>63</v>
      </c>
      <c r="B20" s="8" t="s">
        <v>64</v>
      </c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 t="s">
        <v>30</v>
      </c>
      <c r="O20" s="61">
        <v>8</v>
      </c>
      <c r="P20" s="61"/>
      <c r="Q20" s="61"/>
      <c r="R20" s="6"/>
      <c r="S20" s="6"/>
      <c r="T20" s="6"/>
      <c r="U20" s="90">
        <v>2</v>
      </c>
      <c r="V20" s="30" t="s">
        <v>3</v>
      </c>
      <c r="W20" s="9"/>
      <c r="X20" s="6"/>
      <c r="Y20" s="27"/>
      <c r="Z20" s="27"/>
    </row>
    <row r="21" spans="1:26" ht="22.5" x14ac:dyDescent="0.25">
      <c r="A21" s="8" t="s">
        <v>65</v>
      </c>
      <c r="B21" s="8" t="s">
        <v>17</v>
      </c>
      <c r="C21" s="61"/>
      <c r="D21" s="61"/>
      <c r="E21" s="61"/>
      <c r="F21" s="61"/>
      <c r="G21" s="61"/>
      <c r="H21" s="61"/>
      <c r="I21" s="61"/>
      <c r="J21" s="61">
        <v>3</v>
      </c>
      <c r="K21" s="61">
        <v>5</v>
      </c>
      <c r="L21" s="61">
        <v>5</v>
      </c>
      <c r="M21" s="61">
        <v>25</v>
      </c>
      <c r="N21" s="68" t="s">
        <v>66</v>
      </c>
      <c r="O21" s="68"/>
      <c r="P21" s="61"/>
      <c r="Q21" s="61"/>
      <c r="R21" s="6"/>
      <c r="S21" s="6"/>
      <c r="T21" s="6"/>
      <c r="U21" s="90">
        <v>5</v>
      </c>
      <c r="V21" s="30" t="s">
        <v>3</v>
      </c>
      <c r="W21" s="9"/>
      <c r="X21" s="6"/>
      <c r="Y21" s="27"/>
      <c r="Z21" s="27"/>
    </row>
    <row r="22" spans="1:26" x14ac:dyDescent="0.25">
      <c r="A22" s="8" t="s">
        <v>67</v>
      </c>
      <c r="B22" s="10" t="s">
        <v>121</v>
      </c>
      <c r="C22" s="61"/>
      <c r="D22" s="61"/>
      <c r="E22" s="61"/>
      <c r="F22" s="61">
        <v>1</v>
      </c>
      <c r="G22" s="61">
        <v>1.5</v>
      </c>
      <c r="H22" s="61">
        <v>100</v>
      </c>
      <c r="I22" s="61"/>
      <c r="J22" s="61"/>
      <c r="K22" s="61"/>
      <c r="L22" s="61"/>
      <c r="M22" s="61"/>
      <c r="N22" s="61"/>
      <c r="O22" s="61"/>
      <c r="P22" s="61"/>
      <c r="Q22" s="61" t="s">
        <v>69</v>
      </c>
      <c r="R22" s="6"/>
      <c r="S22" s="6"/>
      <c r="T22" s="6"/>
      <c r="U22" s="90">
        <v>1.5</v>
      </c>
      <c r="V22" s="30"/>
      <c r="W22" s="6"/>
      <c r="X22" s="6"/>
      <c r="Y22" s="27"/>
      <c r="Z22" s="27"/>
    </row>
    <row r="23" spans="1:26" x14ac:dyDescent="0.25">
      <c r="A23" s="11" t="s">
        <v>70</v>
      </c>
      <c r="B23" s="8" t="s">
        <v>71</v>
      </c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 t="s">
        <v>72</v>
      </c>
      <c r="R23" s="6"/>
      <c r="S23" s="6"/>
      <c r="T23" s="6"/>
      <c r="U23" s="90">
        <v>130</v>
      </c>
      <c r="V23" s="30" t="s">
        <v>94</v>
      </c>
      <c r="W23" s="6"/>
      <c r="X23" s="6"/>
      <c r="Y23" s="27"/>
      <c r="Z23" s="27"/>
    </row>
    <row r="24" spans="1:26" x14ac:dyDescent="0.25">
      <c r="A24" s="12" t="s">
        <v>73</v>
      </c>
      <c r="B24" s="8" t="s">
        <v>71</v>
      </c>
      <c r="C24" s="61"/>
      <c r="D24" s="61"/>
      <c r="E24" s="61"/>
      <c r="F24" s="61">
        <v>0</v>
      </c>
      <c r="G24" s="61">
        <v>1</v>
      </c>
      <c r="H24" s="61">
        <v>10</v>
      </c>
      <c r="I24" s="61">
        <v>100</v>
      </c>
      <c r="J24" s="61"/>
      <c r="K24" s="61"/>
      <c r="L24" s="61"/>
      <c r="M24" s="61"/>
      <c r="N24" s="61" t="s">
        <v>74</v>
      </c>
      <c r="O24" s="61"/>
      <c r="P24" s="61" t="s">
        <v>75</v>
      </c>
      <c r="Q24" s="61" t="s">
        <v>72</v>
      </c>
      <c r="R24" s="6"/>
      <c r="S24" s="6"/>
      <c r="T24" s="6"/>
      <c r="U24" s="90">
        <v>130</v>
      </c>
      <c r="V24" s="30" t="s">
        <v>94</v>
      </c>
      <c r="W24" s="6"/>
      <c r="X24" s="6"/>
      <c r="Y24" s="27"/>
      <c r="Z24" s="27"/>
    </row>
    <row r="25" spans="1:26" x14ac:dyDescent="0.25">
      <c r="A25" s="8" t="s">
        <v>76</v>
      </c>
      <c r="B25" s="8" t="s">
        <v>17</v>
      </c>
      <c r="C25" s="61" t="s">
        <v>103</v>
      </c>
      <c r="D25" s="61" t="s">
        <v>78</v>
      </c>
      <c r="E25" s="61" t="s">
        <v>79</v>
      </c>
      <c r="F25" s="61">
        <v>0.15</v>
      </c>
      <c r="G25" s="61">
        <v>0.5</v>
      </c>
      <c r="H25" s="61" t="s">
        <v>80</v>
      </c>
      <c r="I25" s="61"/>
      <c r="J25" s="61"/>
      <c r="K25" s="61"/>
      <c r="L25" s="61"/>
      <c r="M25" s="61"/>
      <c r="N25" s="61" t="s">
        <v>89</v>
      </c>
      <c r="O25" s="61">
        <v>20</v>
      </c>
      <c r="P25" s="61">
        <v>5</v>
      </c>
      <c r="Q25" s="61"/>
      <c r="R25" s="6"/>
      <c r="S25" s="6"/>
      <c r="T25" s="6"/>
      <c r="U25" s="90">
        <v>0.15</v>
      </c>
      <c r="V25" s="30" t="s">
        <v>0</v>
      </c>
      <c r="W25" s="6"/>
      <c r="X25" s="6"/>
      <c r="Y25" s="27"/>
      <c r="Z25" s="27"/>
    </row>
    <row r="26" spans="1:26" x14ac:dyDescent="0.25">
      <c r="A26" s="8" t="s">
        <v>81</v>
      </c>
      <c r="B26" s="8" t="s">
        <v>17</v>
      </c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 t="s">
        <v>82</v>
      </c>
      <c r="O26" s="61">
        <v>1</v>
      </c>
      <c r="P26" s="61">
        <v>5</v>
      </c>
      <c r="Q26" s="61"/>
      <c r="R26" s="6"/>
      <c r="S26" s="6"/>
      <c r="T26" s="6"/>
      <c r="U26" s="90">
        <v>0.5</v>
      </c>
      <c r="V26" s="30" t="s">
        <v>3</v>
      </c>
      <c r="W26" s="6"/>
      <c r="X26" s="6"/>
      <c r="Y26" s="27"/>
      <c r="Z26" s="27"/>
    </row>
    <row r="27" spans="1:26" x14ac:dyDescent="0.25">
      <c r="A27" s="8" t="s">
        <v>83</v>
      </c>
      <c r="B27" s="8" t="s">
        <v>123</v>
      </c>
      <c r="C27" s="61">
        <v>7</v>
      </c>
      <c r="D27" s="61">
        <v>14</v>
      </c>
      <c r="E27" s="61">
        <v>200</v>
      </c>
      <c r="F27" s="61">
        <v>50</v>
      </c>
      <c r="G27" s="61"/>
      <c r="H27" s="61">
        <v>1000</v>
      </c>
      <c r="I27" s="61"/>
      <c r="J27" s="61"/>
      <c r="K27" s="61"/>
      <c r="L27" s="61"/>
      <c r="M27" s="61"/>
      <c r="N27" s="61">
        <v>100</v>
      </c>
      <c r="O27" s="61">
        <v>1000</v>
      </c>
      <c r="P27" s="61" t="s">
        <v>122</v>
      </c>
      <c r="Q27" s="61"/>
      <c r="R27" s="6"/>
      <c r="S27" s="6"/>
      <c r="T27" s="6"/>
      <c r="U27" s="90">
        <v>7</v>
      </c>
      <c r="V27" s="30" t="s">
        <v>0</v>
      </c>
      <c r="W27" s="6"/>
      <c r="X27" s="6"/>
      <c r="Y27" s="27"/>
      <c r="Z27" s="27"/>
    </row>
    <row r="28" spans="1:26" ht="15" customHeight="1" x14ac:dyDescent="0.25">
      <c r="A28" s="8" t="s">
        <v>86</v>
      </c>
      <c r="B28" s="8" t="s">
        <v>17</v>
      </c>
      <c r="C28" s="104" t="s">
        <v>87</v>
      </c>
      <c r="D28" s="104"/>
      <c r="E28" s="104"/>
      <c r="F28" s="61">
        <v>0.1</v>
      </c>
      <c r="G28" s="61">
        <v>0.3</v>
      </c>
      <c r="H28" s="61">
        <v>1</v>
      </c>
      <c r="I28" s="61" t="s">
        <v>88</v>
      </c>
      <c r="J28" s="61">
        <v>0.1</v>
      </c>
      <c r="K28" s="61">
        <v>0.2</v>
      </c>
      <c r="L28" s="61">
        <v>0.3</v>
      </c>
      <c r="M28" s="61">
        <v>10</v>
      </c>
      <c r="N28" s="61" t="s">
        <v>89</v>
      </c>
      <c r="O28" s="61">
        <v>20</v>
      </c>
      <c r="P28" s="61" t="s">
        <v>90</v>
      </c>
      <c r="Q28" s="61"/>
      <c r="R28" s="6"/>
      <c r="S28" s="6"/>
      <c r="T28" s="6"/>
      <c r="U28" s="90">
        <v>0.1</v>
      </c>
      <c r="V28" s="30" t="s">
        <v>1</v>
      </c>
      <c r="W28" s="9"/>
      <c r="X28" s="6"/>
      <c r="Y28" s="27"/>
      <c r="Z28" s="27"/>
    </row>
    <row r="29" spans="1:26" x14ac:dyDescent="0.25">
      <c r="A29" s="8" t="s">
        <v>91</v>
      </c>
      <c r="B29" s="8" t="s">
        <v>17</v>
      </c>
      <c r="C29" s="61">
        <v>0.18</v>
      </c>
      <c r="D29" s="61">
        <v>0.37</v>
      </c>
      <c r="E29" s="61">
        <v>1.3</v>
      </c>
      <c r="F29" s="61">
        <v>0.05</v>
      </c>
      <c r="G29" s="61">
        <v>0.15</v>
      </c>
      <c r="H29" s="61">
        <v>1</v>
      </c>
      <c r="I29" s="61" t="s">
        <v>88</v>
      </c>
      <c r="J29" s="61">
        <v>0.05</v>
      </c>
      <c r="K29" s="61">
        <v>0.1</v>
      </c>
      <c r="L29" s="61">
        <v>0.2</v>
      </c>
      <c r="M29" s="61">
        <v>10</v>
      </c>
      <c r="N29" s="61" t="s">
        <v>92</v>
      </c>
      <c r="O29" s="61">
        <v>10</v>
      </c>
      <c r="P29" s="61">
        <v>10</v>
      </c>
      <c r="Q29" s="61"/>
      <c r="R29" s="6"/>
      <c r="S29" s="6"/>
      <c r="T29" s="6"/>
      <c r="U29" s="90">
        <v>0.02</v>
      </c>
      <c r="V29" s="30" t="s">
        <v>3</v>
      </c>
      <c r="W29" s="9"/>
      <c r="X29" s="6"/>
      <c r="Y29" s="27"/>
      <c r="Z29" s="27"/>
    </row>
    <row r="30" spans="1:26" x14ac:dyDescent="0.25">
      <c r="N30" s="69"/>
      <c r="O30" s="69"/>
    </row>
    <row r="31" spans="1:26" x14ac:dyDescent="0.25">
      <c r="N31" s="70"/>
      <c r="O31" s="70"/>
    </row>
    <row r="32" spans="1:26" x14ac:dyDescent="0.25">
      <c r="N32" s="70"/>
      <c r="O32" s="70"/>
    </row>
    <row r="33" spans="14:15" x14ac:dyDescent="0.25">
      <c r="N33" s="70"/>
      <c r="O33" s="70"/>
    </row>
    <row r="34" spans="14:15" x14ac:dyDescent="0.25">
      <c r="N34" s="70"/>
      <c r="O34" s="70"/>
    </row>
    <row r="35" spans="14:15" x14ac:dyDescent="0.25">
      <c r="N35" s="70"/>
      <c r="O35" s="70"/>
    </row>
    <row r="36" spans="14:15" x14ac:dyDescent="0.25">
      <c r="N36" s="70"/>
      <c r="O36" s="70"/>
    </row>
    <row r="37" spans="14:15" x14ac:dyDescent="0.25">
      <c r="N37" s="70"/>
      <c r="O37" s="70"/>
    </row>
    <row r="38" spans="14:15" x14ac:dyDescent="0.25">
      <c r="N38" s="70"/>
      <c r="O38" s="70"/>
    </row>
    <row r="39" spans="14:15" x14ac:dyDescent="0.25">
      <c r="N39" s="70"/>
      <c r="O39" s="70"/>
    </row>
    <row r="40" spans="14:15" x14ac:dyDescent="0.25">
      <c r="N40" s="70"/>
      <c r="O40" s="70"/>
    </row>
    <row r="41" spans="14:15" x14ac:dyDescent="0.25">
      <c r="N41" s="70"/>
      <c r="O41" s="70"/>
    </row>
    <row r="42" spans="14:15" x14ac:dyDescent="0.25">
      <c r="N42" s="70"/>
      <c r="O42" s="70"/>
    </row>
    <row r="43" spans="14:15" x14ac:dyDescent="0.25">
      <c r="N43" s="70"/>
      <c r="O43" s="70"/>
    </row>
    <row r="44" spans="14:15" x14ac:dyDescent="0.25">
      <c r="N44" s="70"/>
      <c r="O44" s="70"/>
    </row>
    <row r="45" spans="14:15" x14ac:dyDescent="0.25">
      <c r="N45" s="70"/>
      <c r="O45" s="70"/>
    </row>
    <row r="46" spans="14:15" x14ac:dyDescent="0.25">
      <c r="N46" s="70"/>
      <c r="O46" s="70"/>
    </row>
    <row r="47" spans="14:15" x14ac:dyDescent="0.25">
      <c r="N47" s="70"/>
      <c r="O47" s="70"/>
    </row>
    <row r="48" spans="14:15" x14ac:dyDescent="0.25">
      <c r="N48" s="70"/>
      <c r="O48" s="70"/>
    </row>
    <row r="49" spans="14:15" x14ac:dyDescent="0.25">
      <c r="N49" s="70"/>
      <c r="O49" s="70"/>
    </row>
    <row r="50" spans="14:15" x14ac:dyDescent="0.25">
      <c r="N50" s="70"/>
      <c r="O50" s="70"/>
    </row>
    <row r="51" spans="14:15" x14ac:dyDescent="0.25">
      <c r="N51" s="70"/>
      <c r="O51" s="70"/>
    </row>
    <row r="52" spans="14:15" x14ac:dyDescent="0.25">
      <c r="N52" s="70"/>
      <c r="O52" s="70"/>
    </row>
    <row r="53" spans="14:15" x14ac:dyDescent="0.25">
      <c r="N53" s="70"/>
      <c r="O53" s="70"/>
    </row>
    <row r="54" spans="14:15" x14ac:dyDescent="0.25">
      <c r="N54" s="70"/>
      <c r="O54" s="70"/>
    </row>
    <row r="55" spans="14:15" x14ac:dyDescent="0.25">
      <c r="N55" s="70"/>
      <c r="O55" s="70"/>
    </row>
    <row r="56" spans="14:15" x14ac:dyDescent="0.25">
      <c r="N56" s="70"/>
      <c r="O56" s="70"/>
    </row>
    <row r="57" spans="14:15" x14ac:dyDescent="0.25">
      <c r="N57" s="70"/>
      <c r="O57" s="70"/>
    </row>
    <row r="58" spans="14:15" x14ac:dyDescent="0.25">
      <c r="N58" s="70"/>
      <c r="O58" s="70"/>
    </row>
    <row r="59" spans="14:15" x14ac:dyDescent="0.25">
      <c r="N59" s="70"/>
      <c r="O59" s="70"/>
    </row>
    <row r="60" spans="14:15" x14ac:dyDescent="0.25">
      <c r="N60" s="70"/>
      <c r="O60" s="70"/>
    </row>
    <row r="61" spans="14:15" x14ac:dyDescent="0.25">
      <c r="N61" s="70"/>
      <c r="O61" s="70"/>
    </row>
    <row r="62" spans="14:15" x14ac:dyDescent="0.25">
      <c r="N62" s="70"/>
      <c r="O62" s="70"/>
    </row>
    <row r="63" spans="14:15" x14ac:dyDescent="0.25">
      <c r="N63" s="42"/>
      <c r="O63" s="42"/>
    </row>
    <row r="64" spans="14:15" x14ac:dyDescent="0.25">
      <c r="N64" s="9"/>
      <c r="O64" s="9"/>
    </row>
    <row r="65" spans="14:15" x14ac:dyDescent="0.25">
      <c r="N65" s="9"/>
      <c r="O65" s="9"/>
    </row>
    <row r="66" spans="14:15" x14ac:dyDescent="0.25">
      <c r="N66" s="9"/>
      <c r="O66" s="9"/>
    </row>
    <row r="67" spans="14:15" x14ac:dyDescent="0.25">
      <c r="N67" s="9"/>
      <c r="O67" s="9"/>
    </row>
    <row r="68" spans="14:15" x14ac:dyDescent="0.25">
      <c r="N68" s="9"/>
      <c r="O68" s="9"/>
    </row>
    <row r="69" spans="14:15" x14ac:dyDescent="0.25">
      <c r="N69" s="9"/>
      <c r="O69" s="9"/>
    </row>
    <row r="70" spans="14:15" x14ac:dyDescent="0.25">
      <c r="N70" s="9"/>
      <c r="O70" s="9"/>
    </row>
    <row r="71" spans="14:15" x14ac:dyDescent="0.25">
      <c r="N71" s="9"/>
      <c r="O71" s="9"/>
    </row>
    <row r="72" spans="14:15" x14ac:dyDescent="0.25">
      <c r="N72" s="9"/>
      <c r="O72" s="9"/>
    </row>
    <row r="73" spans="14:15" x14ac:dyDescent="0.25">
      <c r="N73" s="9"/>
      <c r="O73" s="9"/>
    </row>
    <row r="74" spans="14:15" x14ac:dyDescent="0.25">
      <c r="N74" s="9"/>
      <c r="O74" s="9"/>
    </row>
    <row r="75" spans="14:15" x14ac:dyDescent="0.25">
      <c r="N75" s="9"/>
      <c r="O75" s="9"/>
    </row>
    <row r="76" spans="14:15" x14ac:dyDescent="0.25">
      <c r="N76" s="9"/>
      <c r="O76" s="9"/>
    </row>
    <row r="77" spans="14:15" x14ac:dyDescent="0.25">
      <c r="N77" s="71"/>
      <c r="O77" s="71"/>
    </row>
    <row r="78" spans="14:15" x14ac:dyDescent="0.25">
      <c r="N78" s="70"/>
      <c r="O78" s="70"/>
    </row>
    <row r="79" spans="14:15" x14ac:dyDescent="0.25">
      <c r="N79" s="70"/>
      <c r="O79" s="70"/>
    </row>
    <row r="80" spans="14:15" x14ac:dyDescent="0.25">
      <c r="N80" s="70"/>
      <c r="O80" s="70"/>
    </row>
    <row r="81" spans="14:15" x14ac:dyDescent="0.25">
      <c r="N81" s="70"/>
      <c r="O81" s="70"/>
    </row>
    <row r="82" spans="14:15" x14ac:dyDescent="0.25">
      <c r="N82" s="70"/>
      <c r="O82" s="70"/>
    </row>
    <row r="83" spans="14:15" x14ac:dyDescent="0.25">
      <c r="N83" s="70"/>
      <c r="O83" s="70"/>
    </row>
    <row r="84" spans="14:15" x14ac:dyDescent="0.25">
      <c r="N84" s="70"/>
      <c r="O84" s="70"/>
    </row>
    <row r="85" spans="14:15" x14ac:dyDescent="0.25">
      <c r="N85" s="70"/>
      <c r="O85" s="70"/>
    </row>
    <row r="86" spans="14:15" x14ac:dyDescent="0.25">
      <c r="N86" s="70"/>
      <c r="O86" s="70"/>
    </row>
    <row r="87" spans="14:15" x14ac:dyDescent="0.25">
      <c r="N87" s="70"/>
      <c r="O87" s="70"/>
    </row>
    <row r="88" spans="14:15" x14ac:dyDescent="0.25">
      <c r="N88" s="70"/>
      <c r="O88" s="70"/>
    </row>
    <row r="89" spans="14:15" x14ac:dyDescent="0.25">
      <c r="N89" s="70"/>
      <c r="O89" s="70"/>
    </row>
    <row r="90" spans="14:15" x14ac:dyDescent="0.25">
      <c r="N90" s="70"/>
      <c r="O90" s="70"/>
    </row>
    <row r="91" spans="14:15" x14ac:dyDescent="0.25">
      <c r="N91" s="70"/>
      <c r="O91" s="70"/>
    </row>
    <row r="92" spans="14:15" x14ac:dyDescent="0.25">
      <c r="N92" s="70"/>
      <c r="O92" s="70"/>
    </row>
    <row r="93" spans="14:15" x14ac:dyDescent="0.25">
      <c r="N93" s="70"/>
      <c r="O93" s="70"/>
    </row>
    <row r="94" spans="14:15" x14ac:dyDescent="0.25">
      <c r="N94" s="70"/>
      <c r="O94" s="70"/>
    </row>
    <row r="95" spans="14:15" x14ac:dyDescent="0.25">
      <c r="N95" s="70"/>
      <c r="O95" s="70"/>
    </row>
    <row r="96" spans="14:15" x14ac:dyDescent="0.25">
      <c r="N96" s="70"/>
      <c r="O96" s="70"/>
    </row>
    <row r="97" spans="14:15" x14ac:dyDescent="0.25">
      <c r="N97" s="70"/>
      <c r="O97" s="70"/>
    </row>
    <row r="98" spans="14:15" x14ac:dyDescent="0.25">
      <c r="N98" s="70"/>
      <c r="O98" s="70"/>
    </row>
    <row r="99" spans="14:15" x14ac:dyDescent="0.25">
      <c r="N99" s="70"/>
      <c r="O99" s="70"/>
    </row>
    <row r="100" spans="14:15" x14ac:dyDescent="0.25">
      <c r="N100" s="70"/>
      <c r="O100" s="70"/>
    </row>
    <row r="101" spans="14:15" x14ac:dyDescent="0.25">
      <c r="N101" s="70"/>
      <c r="O101" s="70"/>
    </row>
    <row r="102" spans="14:15" x14ac:dyDescent="0.25">
      <c r="N102" s="70"/>
      <c r="O102" s="70"/>
    </row>
    <row r="103" spans="14:15" x14ac:dyDescent="0.25">
      <c r="N103" s="70"/>
      <c r="O103" s="70"/>
    </row>
    <row r="104" spans="14:15" x14ac:dyDescent="0.25">
      <c r="N104" s="70"/>
      <c r="O104" s="70"/>
    </row>
  </sheetData>
  <sheetProtection password="A6E3" sheet="1" objects="1" scenarios="1" selectLockedCells="1" selectUnlockedCells="1"/>
  <mergeCells count="9">
    <mergeCell ref="V1:W2"/>
    <mergeCell ref="U1:U2"/>
    <mergeCell ref="C14:E14"/>
    <mergeCell ref="C28:E28"/>
    <mergeCell ref="R1:T1"/>
    <mergeCell ref="C1:E1"/>
    <mergeCell ref="F1:I1"/>
    <mergeCell ref="J1:M1"/>
    <mergeCell ref="N1:O1"/>
  </mergeCells>
  <conditionalFormatting sqref="W3:W10 W12:W29">
    <cfRule type="containsText" dxfId="38" priority="3" operator="containsText" text="non-compliant">
      <formula>NOT(ISERROR(SEARCH("non-compliant",W3)))</formula>
    </cfRule>
  </conditionalFormatting>
  <conditionalFormatting sqref="W11">
    <cfRule type="containsText" dxfId="37" priority="1" operator="containsText" text="non-compliant">
      <formula>NOT(ISERROR(SEARCH("non-compliant",W11)))</formula>
    </cfRule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04"/>
  <sheetViews>
    <sheetView topLeftCell="O1" workbookViewId="0">
      <selection activeCell="AA3" sqref="AA3:AA29"/>
    </sheetView>
  </sheetViews>
  <sheetFormatPr defaultRowHeight="15" x14ac:dyDescent="0.25"/>
  <cols>
    <col min="1" max="1" width="24.42578125" style="13" customWidth="1"/>
    <col min="2" max="2" width="13.42578125" style="13" customWidth="1"/>
    <col min="3" max="13" width="8.7109375" style="23" customWidth="1"/>
    <col min="14" max="15" width="8.7109375" style="72" customWidth="1"/>
    <col min="16" max="17" width="8.7109375" style="23" customWidth="1"/>
    <col min="18" max="18" width="9.140625" style="14"/>
    <col min="21" max="21" width="9.140625" style="14"/>
    <col min="28" max="28" width="25.28515625" customWidth="1"/>
    <col min="29" max="29" width="13" customWidth="1"/>
  </cols>
  <sheetData>
    <row r="1" spans="1:30" ht="22.5" customHeight="1" x14ac:dyDescent="0.25">
      <c r="A1" s="47" t="s">
        <v>115</v>
      </c>
      <c r="B1" s="48"/>
      <c r="C1" s="108" t="s">
        <v>0</v>
      </c>
      <c r="D1" s="108"/>
      <c r="E1" s="108"/>
      <c r="F1" s="108" t="s">
        <v>1</v>
      </c>
      <c r="G1" s="108"/>
      <c r="H1" s="108"/>
      <c r="I1" s="108"/>
      <c r="J1" s="108" t="s">
        <v>2</v>
      </c>
      <c r="K1" s="108"/>
      <c r="L1" s="108"/>
      <c r="M1" s="108"/>
      <c r="N1" s="109" t="s">
        <v>3</v>
      </c>
      <c r="O1" s="110"/>
      <c r="P1" s="60" t="s">
        <v>4</v>
      </c>
      <c r="Q1" s="60" t="s">
        <v>5</v>
      </c>
      <c r="R1" s="99">
        <v>189553</v>
      </c>
      <c r="S1" s="100"/>
      <c r="T1" s="101"/>
      <c r="U1" s="99">
        <v>189423</v>
      </c>
      <c r="V1" s="100"/>
      <c r="W1" s="101"/>
      <c r="X1" s="99">
        <v>90448</v>
      </c>
      <c r="Y1" s="100"/>
      <c r="Z1" s="101"/>
      <c r="AA1" s="3" t="s">
        <v>6</v>
      </c>
      <c r="AB1" s="111" t="s">
        <v>98</v>
      </c>
      <c r="AC1" s="112"/>
      <c r="AD1" s="6"/>
    </row>
    <row r="2" spans="1:30" ht="28.5" customHeight="1" x14ac:dyDescent="0.25">
      <c r="A2" s="8" t="s">
        <v>8</v>
      </c>
      <c r="B2" s="8" t="s">
        <v>9</v>
      </c>
      <c r="C2" s="63" t="s">
        <v>10</v>
      </c>
      <c r="D2" s="63" t="s">
        <v>11</v>
      </c>
      <c r="E2" s="63" t="s">
        <v>12</v>
      </c>
      <c r="F2" s="63" t="s">
        <v>10</v>
      </c>
      <c r="G2" s="63" t="s">
        <v>13</v>
      </c>
      <c r="H2" s="63" t="s">
        <v>14</v>
      </c>
      <c r="I2" s="63" t="s">
        <v>15</v>
      </c>
      <c r="J2" s="63">
        <v>1</v>
      </c>
      <c r="K2" s="63">
        <v>2</v>
      </c>
      <c r="L2" s="63">
        <v>3</v>
      </c>
      <c r="M2" s="63">
        <v>4</v>
      </c>
      <c r="N2" s="63" t="s">
        <v>10</v>
      </c>
      <c r="O2" s="63" t="s">
        <v>120</v>
      </c>
      <c r="P2" s="60" t="s">
        <v>10</v>
      </c>
      <c r="Q2" s="63" t="s">
        <v>10</v>
      </c>
      <c r="R2" s="20">
        <v>0.05</v>
      </c>
      <c r="S2" s="33">
        <v>0.5</v>
      </c>
      <c r="T2" s="33">
        <v>0.95</v>
      </c>
      <c r="U2" s="20">
        <v>0.05</v>
      </c>
      <c r="V2" s="33">
        <v>0.5</v>
      </c>
      <c r="W2" s="33">
        <v>0.95</v>
      </c>
      <c r="X2" s="20">
        <v>0.05</v>
      </c>
      <c r="Y2" s="33">
        <v>0.5</v>
      </c>
      <c r="Z2" s="33">
        <v>0.95</v>
      </c>
      <c r="AA2" s="5"/>
      <c r="AB2" s="113"/>
      <c r="AC2" s="114"/>
      <c r="AD2" s="6"/>
    </row>
    <row r="3" spans="1:30" x14ac:dyDescent="0.25">
      <c r="A3" s="49" t="s">
        <v>16</v>
      </c>
      <c r="B3" s="49" t="s">
        <v>17</v>
      </c>
      <c r="C3" s="61"/>
      <c r="D3" s="61"/>
      <c r="E3" s="61"/>
      <c r="F3" s="61">
        <v>32</v>
      </c>
      <c r="G3" s="61">
        <v>80</v>
      </c>
      <c r="H3" s="61" t="s">
        <v>18</v>
      </c>
      <c r="I3" s="61"/>
      <c r="J3" s="61"/>
      <c r="K3" s="61"/>
      <c r="L3" s="61"/>
      <c r="M3" s="61"/>
      <c r="N3" s="61"/>
      <c r="O3" s="61"/>
      <c r="P3" s="61" t="s">
        <v>19</v>
      </c>
      <c r="Q3" s="75"/>
      <c r="R3" s="34"/>
      <c r="S3" s="34"/>
      <c r="T3" s="34"/>
      <c r="U3" s="35"/>
      <c r="V3" s="35"/>
      <c r="W3" s="35"/>
      <c r="X3" s="17">
        <v>5.5609999999999999</v>
      </c>
      <c r="Y3" s="17">
        <v>8.2899999999999991</v>
      </c>
      <c r="Z3" s="17">
        <v>13.5975</v>
      </c>
      <c r="AA3" s="90">
        <v>24</v>
      </c>
      <c r="AB3" s="6" t="s">
        <v>1</v>
      </c>
      <c r="AC3" s="9" t="str">
        <f>IF(Z3&lt;=80,"compliant","noncompliance")</f>
        <v>compliant</v>
      </c>
      <c r="AD3" s="6"/>
    </row>
    <row r="4" spans="1:30" x14ac:dyDescent="0.25">
      <c r="A4" s="49" t="s">
        <v>20</v>
      </c>
      <c r="B4" s="49" t="s">
        <v>17</v>
      </c>
      <c r="C4" s="61"/>
      <c r="D4" s="61"/>
      <c r="E4" s="61"/>
      <c r="F4" s="61">
        <v>100</v>
      </c>
      <c r="G4" s="61">
        <v>200</v>
      </c>
      <c r="H4" s="61">
        <v>600</v>
      </c>
      <c r="I4" s="61" t="s">
        <v>21</v>
      </c>
      <c r="J4" s="61">
        <v>20</v>
      </c>
      <c r="K4" s="61">
        <v>40</v>
      </c>
      <c r="L4" s="61">
        <v>100</v>
      </c>
      <c r="M4" s="61">
        <v>500</v>
      </c>
      <c r="N4" s="61" t="s">
        <v>22</v>
      </c>
      <c r="O4" s="61">
        <v>140</v>
      </c>
      <c r="P4" s="61">
        <v>1500</v>
      </c>
      <c r="Q4" s="75"/>
      <c r="R4" s="34"/>
      <c r="S4" s="34"/>
      <c r="T4" s="34"/>
      <c r="U4" s="35"/>
      <c r="V4" s="35"/>
      <c r="W4" s="35"/>
      <c r="X4" s="17">
        <v>5</v>
      </c>
      <c r="Y4" s="17">
        <v>10.3865</v>
      </c>
      <c r="Z4" s="17">
        <v>25.818549999999998</v>
      </c>
      <c r="AA4" s="90">
        <v>30</v>
      </c>
      <c r="AB4" s="6" t="s">
        <v>99</v>
      </c>
      <c r="AC4" s="9" t="str">
        <f>IF(Z4&lt;=100,"compliant","non-compliant")</f>
        <v>compliant</v>
      </c>
      <c r="AD4" s="9"/>
    </row>
    <row r="5" spans="1:30" x14ac:dyDescent="0.25">
      <c r="A5" s="49" t="s">
        <v>23</v>
      </c>
      <c r="B5" s="49" t="s">
        <v>17</v>
      </c>
      <c r="C5" s="64"/>
      <c r="D5" s="64"/>
      <c r="E5" s="64"/>
      <c r="F5" s="61">
        <v>450</v>
      </c>
      <c r="G5" s="61">
        <v>1000</v>
      </c>
      <c r="H5" s="61">
        <v>2400</v>
      </c>
      <c r="I5" s="61">
        <v>3400</v>
      </c>
      <c r="J5" s="61">
        <v>100</v>
      </c>
      <c r="K5" s="61">
        <v>200</v>
      </c>
      <c r="L5" s="61">
        <v>450</v>
      </c>
      <c r="M5" s="61">
        <v>1600</v>
      </c>
      <c r="N5" s="61">
        <v>260</v>
      </c>
      <c r="O5" s="61">
        <v>600</v>
      </c>
      <c r="P5" s="61" t="s">
        <v>24</v>
      </c>
      <c r="Q5" s="76"/>
      <c r="R5" s="34"/>
      <c r="S5" s="34"/>
      <c r="T5" s="34"/>
      <c r="U5" s="35"/>
      <c r="V5" s="35"/>
      <c r="W5" s="35"/>
      <c r="X5" s="17">
        <v>97.965850000000003</v>
      </c>
      <c r="Y5" s="17">
        <v>136.339</v>
      </c>
      <c r="Z5" s="17">
        <v>207.92685</v>
      </c>
      <c r="AA5" s="90">
        <v>240</v>
      </c>
      <c r="AB5" s="6" t="s">
        <v>3</v>
      </c>
      <c r="AC5" s="9" t="str">
        <f>IF(Z5&lt;=260,"compliant","non-compliant")</f>
        <v>compliant</v>
      </c>
      <c r="AD5" s="9"/>
    </row>
    <row r="6" spans="1:30" x14ac:dyDescent="0.25">
      <c r="A6" s="49" t="s">
        <v>25</v>
      </c>
      <c r="B6" s="49" t="s">
        <v>26</v>
      </c>
      <c r="C6" s="61"/>
      <c r="D6" s="61"/>
      <c r="E6" s="61"/>
      <c r="F6" s="61">
        <v>70</v>
      </c>
      <c r="G6" s="61">
        <v>150</v>
      </c>
      <c r="H6" s="61">
        <v>370</v>
      </c>
      <c r="I6" s="61">
        <v>520</v>
      </c>
      <c r="J6" s="61">
        <v>15</v>
      </c>
      <c r="K6" s="61">
        <v>30</v>
      </c>
      <c r="L6" s="61">
        <v>70</v>
      </c>
      <c r="M6" s="61">
        <v>250</v>
      </c>
      <c r="N6" s="61">
        <v>40</v>
      </c>
      <c r="O6" s="61">
        <v>90</v>
      </c>
      <c r="P6" s="61"/>
      <c r="Q6" s="75"/>
      <c r="R6" s="17">
        <v>9.0139999999999993</v>
      </c>
      <c r="S6" s="17">
        <v>10.8</v>
      </c>
      <c r="T6" s="17">
        <v>15.263999999999999</v>
      </c>
      <c r="U6" s="17">
        <v>13.7</v>
      </c>
      <c r="V6" s="17">
        <v>17</v>
      </c>
      <c r="W6" s="17">
        <v>42.225000000000001</v>
      </c>
      <c r="X6" s="17">
        <v>12.868</v>
      </c>
      <c r="Y6" s="17">
        <v>18.3</v>
      </c>
      <c r="Z6" s="17">
        <v>30.945</v>
      </c>
      <c r="AA6" s="90">
        <v>40</v>
      </c>
      <c r="AB6" s="6" t="s">
        <v>100</v>
      </c>
      <c r="AC6" s="9" t="str">
        <f>IF(Z6&lt;=40,"compliant","non-compliant")</f>
        <v>compliant</v>
      </c>
      <c r="AD6" s="9"/>
    </row>
    <row r="7" spans="1:30" x14ac:dyDescent="0.25">
      <c r="A7" s="49" t="s">
        <v>27</v>
      </c>
      <c r="B7" s="49" t="s">
        <v>17</v>
      </c>
      <c r="C7" s="61" t="s">
        <v>28</v>
      </c>
      <c r="D7" s="61">
        <v>1.5</v>
      </c>
      <c r="E7" s="61">
        <v>2.54</v>
      </c>
      <c r="F7" s="61">
        <v>0.7</v>
      </c>
      <c r="G7" s="61">
        <v>1</v>
      </c>
      <c r="H7" s="61">
        <v>1.5</v>
      </c>
      <c r="I7" s="61" t="s">
        <v>29</v>
      </c>
      <c r="J7" s="61"/>
      <c r="K7" s="61"/>
      <c r="L7" s="61"/>
      <c r="M7" s="61"/>
      <c r="N7" s="61" t="s">
        <v>30</v>
      </c>
      <c r="O7" s="61">
        <v>15</v>
      </c>
      <c r="P7" s="61">
        <v>2</v>
      </c>
      <c r="Q7" s="75"/>
      <c r="R7" s="5"/>
      <c r="S7" s="5"/>
      <c r="T7" s="5"/>
      <c r="U7" s="17"/>
      <c r="V7" s="17"/>
      <c r="W7" s="17"/>
      <c r="X7" s="17">
        <v>0.54405000000000003</v>
      </c>
      <c r="Y7" s="17">
        <v>0.93400000000000005</v>
      </c>
      <c r="Z7" s="17">
        <v>1.4</v>
      </c>
      <c r="AA7" s="90">
        <v>1</v>
      </c>
      <c r="AB7" s="6" t="s">
        <v>1</v>
      </c>
      <c r="AC7" s="9" t="str">
        <f>IF(Z7&lt;=1,"compliant","non-compliant")</f>
        <v>non-compliant</v>
      </c>
      <c r="AD7" s="6"/>
    </row>
    <row r="8" spans="1:30" x14ac:dyDescent="0.25">
      <c r="A8" s="49" t="s">
        <v>31</v>
      </c>
      <c r="B8" s="49" t="s">
        <v>17</v>
      </c>
      <c r="C8" s="61"/>
      <c r="D8" s="61"/>
      <c r="E8" s="61"/>
      <c r="F8" s="61" t="s">
        <v>32</v>
      </c>
      <c r="G8" s="61">
        <v>50</v>
      </c>
      <c r="H8" s="61">
        <v>100</v>
      </c>
      <c r="I8" s="61" t="s">
        <v>33</v>
      </c>
      <c r="J8" s="61"/>
      <c r="K8" s="61"/>
      <c r="L8" s="61"/>
      <c r="M8" s="61"/>
      <c r="N8" s="61"/>
      <c r="O8" s="61"/>
      <c r="P8" s="61"/>
      <c r="Q8" s="75"/>
      <c r="R8" s="5"/>
      <c r="S8" s="5"/>
      <c r="T8" s="5"/>
      <c r="U8" s="17"/>
      <c r="V8" s="17"/>
      <c r="W8" s="17"/>
      <c r="X8" s="17">
        <v>3.3079999999999998</v>
      </c>
      <c r="Y8" s="17">
        <v>4.5140000000000002</v>
      </c>
      <c r="Z8" s="17">
        <v>6.7350000000000003</v>
      </c>
      <c r="AA8" s="90">
        <v>50</v>
      </c>
      <c r="AB8" s="6" t="s">
        <v>1</v>
      </c>
      <c r="AC8" s="9" t="str">
        <f>IF(Z8&lt;=40,"compliant","non-compliant")</f>
        <v>compliant</v>
      </c>
      <c r="AD8" s="6"/>
    </row>
    <row r="9" spans="1:30" x14ac:dyDescent="0.25">
      <c r="A9" s="49" t="s">
        <v>34</v>
      </c>
      <c r="B9" s="49" t="s">
        <v>17</v>
      </c>
      <c r="C9" s="61"/>
      <c r="D9" s="61"/>
      <c r="E9" s="61"/>
      <c r="F9" s="61">
        <v>30</v>
      </c>
      <c r="G9" s="61">
        <v>50</v>
      </c>
      <c r="H9" s="61">
        <v>70</v>
      </c>
      <c r="I9" s="61" t="s">
        <v>35</v>
      </c>
      <c r="J9" s="61"/>
      <c r="K9" s="61"/>
      <c r="L9" s="61"/>
      <c r="M9" s="61"/>
      <c r="N9" s="61"/>
      <c r="O9" s="61"/>
      <c r="P9" s="61">
        <v>500</v>
      </c>
      <c r="Q9" s="75"/>
      <c r="R9" s="5"/>
      <c r="S9" s="5"/>
      <c r="T9" s="5"/>
      <c r="U9" s="17"/>
      <c r="V9" s="17"/>
      <c r="W9" s="17"/>
      <c r="X9" s="17">
        <v>2.2749999999999999</v>
      </c>
      <c r="Y9" s="17">
        <v>3.5</v>
      </c>
      <c r="Z9" s="17">
        <v>5.8884999999999996</v>
      </c>
      <c r="AA9" s="90">
        <v>30</v>
      </c>
      <c r="AB9" s="6" t="s">
        <v>1</v>
      </c>
      <c r="AC9" s="9" t="str">
        <f>IF(Z9&lt;=50,"compliant","non-compliant")</f>
        <v>compliant</v>
      </c>
      <c r="AD9" s="6"/>
    </row>
    <row r="10" spans="1:30" x14ac:dyDescent="0.25">
      <c r="A10" s="49" t="s">
        <v>36</v>
      </c>
      <c r="B10" s="49" t="s">
        <v>17</v>
      </c>
      <c r="C10" s="61"/>
      <c r="D10" s="61"/>
      <c r="E10" s="61"/>
      <c r="F10" s="61">
        <v>100</v>
      </c>
      <c r="G10" s="61">
        <v>200</v>
      </c>
      <c r="H10" s="61">
        <v>400</v>
      </c>
      <c r="I10" s="61" t="s">
        <v>37</v>
      </c>
      <c r="J10" s="61"/>
      <c r="K10" s="61"/>
      <c r="L10" s="61"/>
      <c r="M10" s="61"/>
      <c r="N10" s="61" t="s">
        <v>38</v>
      </c>
      <c r="O10" s="61">
        <v>115</v>
      </c>
      <c r="P10" s="61" t="s">
        <v>39</v>
      </c>
      <c r="Q10" s="75"/>
      <c r="R10" s="5"/>
      <c r="S10" s="5"/>
      <c r="T10" s="5"/>
      <c r="U10" s="17"/>
      <c r="V10" s="17"/>
      <c r="W10" s="17"/>
      <c r="X10" s="17">
        <v>11.8</v>
      </c>
      <c r="Y10" s="17">
        <v>19.431000000000001</v>
      </c>
      <c r="Z10" s="17">
        <v>34.395299999999999</v>
      </c>
      <c r="AA10" s="90">
        <v>70</v>
      </c>
      <c r="AB10" s="6" t="s">
        <v>3</v>
      </c>
      <c r="AC10" s="9" t="str">
        <f>IF(Z10&lt;=70,"compliant","non- compliant")</f>
        <v>compliant</v>
      </c>
      <c r="AD10" s="6"/>
    </row>
    <row r="11" spans="1:30" x14ac:dyDescent="0.25">
      <c r="A11" s="49" t="s">
        <v>40</v>
      </c>
      <c r="B11" s="49" t="s">
        <v>17</v>
      </c>
      <c r="C11" s="61" t="s">
        <v>41</v>
      </c>
      <c r="D11" s="61">
        <v>1.4999999999999999E-2</v>
      </c>
      <c r="E11" s="61">
        <v>0.1</v>
      </c>
      <c r="F11" s="61">
        <v>1</v>
      </c>
      <c r="G11" s="61">
        <v>2</v>
      </c>
      <c r="H11" s="61">
        <v>10</v>
      </c>
      <c r="I11" s="61" t="s">
        <v>42</v>
      </c>
      <c r="J11" s="61"/>
      <c r="K11" s="61"/>
      <c r="L11" s="61"/>
      <c r="M11" s="61"/>
      <c r="N11" s="61"/>
      <c r="O11" s="61"/>
      <c r="P11" s="61"/>
      <c r="Q11" s="75"/>
      <c r="R11" s="5"/>
      <c r="S11" s="5"/>
      <c r="T11" s="5"/>
      <c r="U11" s="17"/>
      <c r="V11" s="17"/>
      <c r="W11" s="17"/>
      <c r="X11" s="17">
        <v>0.02</v>
      </c>
      <c r="Y11" s="17">
        <v>0.02</v>
      </c>
      <c r="Z11" s="17">
        <v>8.2250000000000004E-2</v>
      </c>
      <c r="AA11" s="90">
        <v>0.05</v>
      </c>
      <c r="AB11" s="6" t="s">
        <v>0</v>
      </c>
      <c r="AC11" s="9" t="str">
        <f>IF(Y11&lt;=0.15,"compliant","non-compliant")</f>
        <v>compliant</v>
      </c>
      <c r="AD11" s="6"/>
    </row>
    <row r="12" spans="1:30" x14ac:dyDescent="0.25">
      <c r="A12" s="49" t="s">
        <v>43</v>
      </c>
      <c r="B12" s="49" t="s">
        <v>17</v>
      </c>
      <c r="C12" s="61"/>
      <c r="D12" s="61"/>
      <c r="E12" s="61"/>
      <c r="F12" s="61">
        <v>6</v>
      </c>
      <c r="G12" s="61">
        <v>10</v>
      </c>
      <c r="H12" s="61">
        <v>20</v>
      </c>
      <c r="I12" s="61" t="s">
        <v>44</v>
      </c>
      <c r="J12" s="61"/>
      <c r="K12" s="61"/>
      <c r="L12" s="61"/>
      <c r="M12" s="61"/>
      <c r="N12" s="61"/>
      <c r="O12" s="61"/>
      <c r="P12" s="61" t="s">
        <v>45</v>
      </c>
      <c r="Q12" s="75"/>
      <c r="R12" s="5"/>
      <c r="S12" s="5"/>
      <c r="T12" s="5"/>
      <c r="U12" s="17"/>
      <c r="V12" s="17"/>
      <c r="W12" s="17"/>
      <c r="X12" s="17">
        <v>0.02</v>
      </c>
      <c r="Y12" s="17">
        <v>7.4999999999999997E-2</v>
      </c>
      <c r="Z12" s="17">
        <v>0.39950000000000002</v>
      </c>
      <c r="AA12" s="90">
        <v>0.1</v>
      </c>
      <c r="AB12" s="6" t="s">
        <v>1</v>
      </c>
      <c r="AC12" s="9" t="str">
        <f>IF(Y12&lt;=10,"compliant","non-compliant")</f>
        <v>compliant</v>
      </c>
      <c r="AD12" s="6"/>
    </row>
    <row r="13" spans="1:30" x14ac:dyDescent="0.25">
      <c r="A13" s="49" t="s">
        <v>46</v>
      </c>
      <c r="B13" s="49" t="s">
        <v>17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76"/>
      <c r="R13" s="5"/>
      <c r="S13" s="5"/>
      <c r="T13" s="5"/>
      <c r="U13" s="5"/>
      <c r="V13" s="5"/>
      <c r="W13" s="5"/>
      <c r="X13" s="17">
        <v>0.152</v>
      </c>
      <c r="Y13" s="17">
        <v>0.152</v>
      </c>
      <c r="Z13" s="17">
        <v>0.152</v>
      </c>
      <c r="AA13" s="90">
        <v>0.25</v>
      </c>
      <c r="AB13" s="6"/>
      <c r="AC13" s="9"/>
      <c r="AD13" s="6"/>
    </row>
    <row r="14" spans="1:30" ht="15" customHeight="1" x14ac:dyDescent="0.25">
      <c r="A14" s="49" t="s">
        <v>47</v>
      </c>
      <c r="B14" s="49"/>
      <c r="C14" s="104" t="s">
        <v>48</v>
      </c>
      <c r="D14" s="104"/>
      <c r="E14" s="104"/>
      <c r="F14" s="66" t="s">
        <v>49</v>
      </c>
      <c r="G14" s="66"/>
      <c r="H14" s="66"/>
      <c r="I14" s="66"/>
      <c r="J14" s="67" t="s">
        <v>50</v>
      </c>
      <c r="K14" s="67" t="s">
        <v>51</v>
      </c>
      <c r="L14" s="67" t="s">
        <v>51</v>
      </c>
      <c r="M14" s="67" t="s">
        <v>52</v>
      </c>
      <c r="N14" s="67" t="s">
        <v>53</v>
      </c>
      <c r="O14" s="67"/>
      <c r="P14" s="62"/>
      <c r="Q14" s="77" t="s">
        <v>54</v>
      </c>
      <c r="R14" s="17">
        <v>6.617</v>
      </c>
      <c r="S14" s="17">
        <v>7.17</v>
      </c>
      <c r="T14" s="17">
        <v>7.7504499999999998</v>
      </c>
      <c r="U14" s="17">
        <v>6.5724999999999998</v>
      </c>
      <c r="V14" s="17">
        <v>7.5824999999999996</v>
      </c>
      <c r="W14" s="17">
        <v>7.9824999999999999</v>
      </c>
      <c r="X14" s="17">
        <v>7.4965999999999999</v>
      </c>
      <c r="Y14" s="17">
        <v>7.95</v>
      </c>
      <c r="Z14" s="17">
        <v>8.2606999999999999</v>
      </c>
      <c r="AA14" s="90" t="s">
        <v>93</v>
      </c>
      <c r="AB14" s="7" t="s">
        <v>3</v>
      </c>
      <c r="AC14" s="9" t="str">
        <f>IF(X14&gt;=6.5,"compliant","non-compliant")</f>
        <v>compliant</v>
      </c>
      <c r="AD14" s="9" t="str">
        <f>IF(Z14&lt;=8.4,"compliant","non-compliant")</f>
        <v>compliant</v>
      </c>
    </row>
    <row r="15" spans="1:30" x14ac:dyDescent="0.25">
      <c r="A15" s="49" t="s">
        <v>55</v>
      </c>
      <c r="B15" s="49" t="s">
        <v>17</v>
      </c>
      <c r="C15" s="61" t="s">
        <v>56</v>
      </c>
      <c r="D15" s="61">
        <v>2.5000000000000001E-2</v>
      </c>
      <c r="E15" s="61" t="s">
        <v>57</v>
      </c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75"/>
      <c r="R15" s="5"/>
      <c r="S15" s="5"/>
      <c r="T15" s="5"/>
      <c r="U15" s="17">
        <v>2</v>
      </c>
      <c r="V15" s="17">
        <v>9.3030000000000008</v>
      </c>
      <c r="W15" s="17">
        <v>45.9</v>
      </c>
      <c r="X15" s="17">
        <v>5.0000000000000001E-3</v>
      </c>
      <c r="Y15" s="17">
        <v>1.6E-2</v>
      </c>
      <c r="Z15" s="17">
        <v>5.0299999999999997E-2</v>
      </c>
      <c r="AA15" s="90">
        <v>2.5000000000000001E-2</v>
      </c>
      <c r="AB15" s="6" t="s">
        <v>0</v>
      </c>
      <c r="AC15" s="9" t="str">
        <f>IF(Y15&lt;=0.025,"compliant","non-compliant")</f>
        <v>compliant</v>
      </c>
      <c r="AD15" s="6"/>
    </row>
    <row r="16" spans="1:30" ht="23.25" x14ac:dyDescent="0.25">
      <c r="A16" s="49" t="s">
        <v>58</v>
      </c>
      <c r="B16" s="49" t="s">
        <v>17</v>
      </c>
      <c r="C16" s="61"/>
      <c r="D16" s="61"/>
      <c r="E16" s="61"/>
      <c r="F16" s="61">
        <v>200</v>
      </c>
      <c r="G16" s="61"/>
      <c r="H16" s="61">
        <v>400</v>
      </c>
      <c r="I16" s="61"/>
      <c r="J16" s="61">
        <v>30</v>
      </c>
      <c r="K16" s="61">
        <v>80</v>
      </c>
      <c r="L16" s="61">
        <v>200</v>
      </c>
      <c r="M16" s="61">
        <v>500</v>
      </c>
      <c r="N16" s="61"/>
      <c r="O16" s="61"/>
      <c r="P16" s="61" t="s">
        <v>24</v>
      </c>
      <c r="Q16" s="75"/>
      <c r="R16" s="17">
        <v>2</v>
      </c>
      <c r="S16" s="17">
        <v>12</v>
      </c>
      <c r="T16" s="17">
        <v>20.693000000000001</v>
      </c>
      <c r="U16" s="17"/>
      <c r="V16" s="17"/>
      <c r="W16" s="17"/>
      <c r="X16" s="17">
        <v>4.2769000000000004</v>
      </c>
      <c r="Y16" s="17">
        <v>9.7409999999999997</v>
      </c>
      <c r="Z16" s="17">
        <v>17.158899999999999</v>
      </c>
      <c r="AA16" s="90">
        <v>30</v>
      </c>
      <c r="AB16" s="46" t="s">
        <v>101</v>
      </c>
      <c r="AC16" s="9" t="str">
        <f>IF(Z16&lt;=400,"compliant","non-complaint")</f>
        <v>compliant</v>
      </c>
      <c r="AD16" s="6"/>
    </row>
    <row r="17" spans="1:30" x14ac:dyDescent="0.25">
      <c r="A17" s="49" t="s">
        <v>59</v>
      </c>
      <c r="B17" s="49" t="s">
        <v>17</v>
      </c>
      <c r="C17" s="61"/>
      <c r="D17" s="61"/>
      <c r="E17" s="61"/>
      <c r="F17" s="61"/>
      <c r="G17" s="61"/>
      <c r="H17" s="61"/>
      <c r="I17" s="61"/>
      <c r="J17" s="61">
        <v>50</v>
      </c>
      <c r="K17" s="61">
        <v>120</v>
      </c>
      <c r="L17" s="61">
        <v>300</v>
      </c>
      <c r="M17" s="61">
        <v>1200</v>
      </c>
      <c r="N17" s="61"/>
      <c r="O17" s="61"/>
      <c r="P17" s="61"/>
      <c r="Q17" s="75"/>
      <c r="R17" s="34"/>
      <c r="S17" s="34"/>
      <c r="T17" s="34"/>
      <c r="U17" s="6"/>
      <c r="V17" s="6"/>
      <c r="W17" s="6"/>
      <c r="X17" s="17">
        <v>42.3</v>
      </c>
      <c r="Y17" s="17">
        <v>63.4</v>
      </c>
      <c r="Z17" s="17">
        <v>93.763999999999996</v>
      </c>
      <c r="AA17" s="90">
        <v>120</v>
      </c>
      <c r="AB17" s="6" t="s">
        <v>2</v>
      </c>
      <c r="AC17" s="9" t="str">
        <f>IF(Z17&lt;=300,"compliant","non-compliant")</f>
        <v>compliant</v>
      </c>
      <c r="AD17" s="6"/>
    </row>
    <row r="18" spans="1:30" x14ac:dyDescent="0.25">
      <c r="A18" s="8" t="s">
        <v>60</v>
      </c>
      <c r="B18" s="50"/>
      <c r="C18" s="61"/>
      <c r="D18" s="61"/>
      <c r="E18" s="61"/>
      <c r="F18" s="61">
        <v>5</v>
      </c>
      <c r="G18" s="61">
        <v>10</v>
      </c>
      <c r="H18" s="61">
        <v>20</v>
      </c>
      <c r="I18" s="61" t="s">
        <v>44</v>
      </c>
      <c r="J18" s="61"/>
      <c r="K18" s="61"/>
      <c r="L18" s="61"/>
      <c r="M18" s="61"/>
      <c r="N18" s="61"/>
      <c r="O18" s="61"/>
      <c r="P18" s="61"/>
      <c r="Q18" s="75"/>
      <c r="R18" s="53"/>
      <c r="S18" s="53"/>
      <c r="T18" s="53"/>
      <c r="U18" s="52"/>
      <c r="V18" s="51"/>
      <c r="W18" s="51"/>
      <c r="X18" s="51"/>
      <c r="Y18" s="51"/>
      <c r="Z18" s="51"/>
      <c r="AA18" s="90">
        <v>5</v>
      </c>
      <c r="AB18" s="30" t="s">
        <v>1</v>
      </c>
      <c r="AC18" s="6"/>
      <c r="AD18" s="6"/>
    </row>
    <row r="19" spans="1:30" x14ac:dyDescent="0.25">
      <c r="A19" s="8" t="s">
        <v>61</v>
      </c>
      <c r="B19" s="8" t="s">
        <v>17</v>
      </c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51"/>
      <c r="S19" s="51"/>
      <c r="T19" s="51"/>
      <c r="U19" s="6"/>
      <c r="V19" s="6"/>
      <c r="W19" s="6"/>
      <c r="X19" s="6"/>
      <c r="Y19" s="6"/>
      <c r="Z19" s="6"/>
      <c r="AA19" s="90">
        <v>9</v>
      </c>
      <c r="AB19" s="44"/>
      <c r="AC19" s="6"/>
      <c r="AD19" s="6"/>
    </row>
    <row r="20" spans="1:30" x14ac:dyDescent="0.25">
      <c r="A20" s="8" t="s">
        <v>63</v>
      </c>
      <c r="B20" s="8" t="s">
        <v>64</v>
      </c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 t="s">
        <v>30</v>
      </c>
      <c r="O20" s="61">
        <v>8</v>
      </c>
      <c r="P20" s="61"/>
      <c r="Q20" s="61"/>
      <c r="R20" s="6"/>
      <c r="S20" s="6"/>
      <c r="T20" s="6"/>
      <c r="U20" s="6"/>
      <c r="V20" s="6"/>
      <c r="W20" s="6"/>
      <c r="X20" s="6"/>
      <c r="Y20" s="6"/>
      <c r="Z20" s="6"/>
      <c r="AA20" s="90">
        <v>2</v>
      </c>
      <c r="AB20" s="30" t="s">
        <v>3</v>
      </c>
      <c r="AC20" s="9"/>
      <c r="AD20" s="6"/>
    </row>
    <row r="21" spans="1:30" ht="22.5" x14ac:dyDescent="0.25">
      <c r="A21" s="8" t="s">
        <v>65</v>
      </c>
      <c r="B21" s="8" t="s">
        <v>17</v>
      </c>
      <c r="C21" s="61"/>
      <c r="D21" s="61"/>
      <c r="E21" s="61"/>
      <c r="F21" s="61"/>
      <c r="G21" s="61"/>
      <c r="H21" s="61"/>
      <c r="I21" s="61"/>
      <c r="J21" s="61">
        <v>3</v>
      </c>
      <c r="K21" s="61">
        <v>5</v>
      </c>
      <c r="L21" s="61">
        <v>5</v>
      </c>
      <c r="M21" s="61">
        <v>25</v>
      </c>
      <c r="N21" s="68" t="s">
        <v>66</v>
      </c>
      <c r="O21" s="68"/>
      <c r="P21" s="61"/>
      <c r="Q21" s="61"/>
      <c r="R21" s="6"/>
      <c r="S21" s="6"/>
      <c r="T21" s="6"/>
      <c r="U21" s="6"/>
      <c r="V21" s="6"/>
      <c r="W21" s="6"/>
      <c r="X21" s="6"/>
      <c r="Y21" s="6"/>
      <c r="Z21" s="6"/>
      <c r="AA21" s="90">
        <v>25</v>
      </c>
      <c r="AB21" s="30" t="s">
        <v>3</v>
      </c>
      <c r="AC21" s="9"/>
      <c r="AD21" s="6"/>
    </row>
    <row r="22" spans="1:30" x14ac:dyDescent="0.25">
      <c r="A22" s="8" t="s">
        <v>67</v>
      </c>
      <c r="B22" s="10" t="s">
        <v>121</v>
      </c>
      <c r="C22" s="61"/>
      <c r="D22" s="61"/>
      <c r="E22" s="61"/>
      <c r="F22" s="61">
        <v>1</v>
      </c>
      <c r="G22" s="61">
        <v>1.5</v>
      </c>
      <c r="H22" s="61">
        <v>100</v>
      </c>
      <c r="I22" s="61"/>
      <c r="J22" s="61"/>
      <c r="K22" s="61"/>
      <c r="L22" s="61"/>
      <c r="M22" s="61"/>
      <c r="N22" s="61"/>
      <c r="O22" s="61"/>
      <c r="P22" s="61"/>
      <c r="Q22" s="61" t="s">
        <v>69</v>
      </c>
      <c r="R22" s="6"/>
      <c r="S22" s="6"/>
      <c r="T22" s="6"/>
      <c r="U22" s="6"/>
      <c r="V22" s="6"/>
      <c r="W22" s="6"/>
      <c r="X22" s="6"/>
      <c r="Y22" s="6"/>
      <c r="Z22" s="6"/>
      <c r="AA22" s="90">
        <v>1.5</v>
      </c>
      <c r="AB22" s="30"/>
      <c r="AC22" s="6"/>
      <c r="AD22" s="6"/>
    </row>
    <row r="23" spans="1:30" x14ac:dyDescent="0.25">
      <c r="A23" s="11" t="s">
        <v>70</v>
      </c>
      <c r="B23" s="8" t="s">
        <v>71</v>
      </c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 t="s">
        <v>72</v>
      </c>
      <c r="R23" s="6"/>
      <c r="S23" s="6"/>
      <c r="T23" s="6"/>
      <c r="U23" s="6"/>
      <c r="V23" s="6"/>
      <c r="W23" s="6"/>
      <c r="X23" s="6"/>
      <c r="Y23" s="6"/>
      <c r="Z23" s="6"/>
      <c r="AA23" s="90">
        <v>130</v>
      </c>
      <c r="AB23" s="30" t="s">
        <v>94</v>
      </c>
      <c r="AC23" s="6"/>
      <c r="AD23" s="6"/>
    </row>
    <row r="24" spans="1:30" x14ac:dyDescent="0.25">
      <c r="A24" s="12" t="s">
        <v>73</v>
      </c>
      <c r="B24" s="8" t="s">
        <v>71</v>
      </c>
      <c r="C24" s="61"/>
      <c r="D24" s="61"/>
      <c r="E24" s="61"/>
      <c r="F24" s="61">
        <v>0</v>
      </c>
      <c r="G24" s="61">
        <v>1</v>
      </c>
      <c r="H24" s="61">
        <v>10</v>
      </c>
      <c r="I24" s="61">
        <v>100</v>
      </c>
      <c r="J24" s="61"/>
      <c r="K24" s="61"/>
      <c r="L24" s="61"/>
      <c r="M24" s="61"/>
      <c r="N24" s="61" t="s">
        <v>74</v>
      </c>
      <c r="O24" s="61"/>
      <c r="P24" s="61" t="s">
        <v>75</v>
      </c>
      <c r="Q24" s="61" t="s">
        <v>72</v>
      </c>
      <c r="R24" s="6"/>
      <c r="S24" s="6"/>
      <c r="T24" s="6"/>
      <c r="U24" s="6"/>
      <c r="V24" s="6"/>
      <c r="W24" s="6"/>
      <c r="X24" s="6"/>
      <c r="Y24" s="6"/>
      <c r="Z24" s="6"/>
      <c r="AA24" s="90">
        <v>130</v>
      </c>
      <c r="AB24" s="30" t="s">
        <v>94</v>
      </c>
      <c r="AC24" s="6"/>
      <c r="AD24" s="6"/>
    </row>
    <row r="25" spans="1:30" x14ac:dyDescent="0.25">
      <c r="A25" s="8" t="s">
        <v>76</v>
      </c>
      <c r="B25" s="8" t="s">
        <v>17</v>
      </c>
      <c r="C25" s="61" t="s">
        <v>103</v>
      </c>
      <c r="D25" s="61" t="s">
        <v>78</v>
      </c>
      <c r="E25" s="61" t="s">
        <v>79</v>
      </c>
      <c r="F25" s="61">
        <v>0.15</v>
      </c>
      <c r="G25" s="61">
        <v>0.5</v>
      </c>
      <c r="H25" s="61" t="s">
        <v>80</v>
      </c>
      <c r="I25" s="61"/>
      <c r="J25" s="61"/>
      <c r="K25" s="61"/>
      <c r="L25" s="61"/>
      <c r="M25" s="61"/>
      <c r="N25" s="61" t="s">
        <v>89</v>
      </c>
      <c r="O25" s="61">
        <v>20</v>
      </c>
      <c r="P25" s="61">
        <v>5</v>
      </c>
      <c r="Q25" s="61"/>
      <c r="R25" s="6"/>
      <c r="S25" s="6"/>
      <c r="T25" s="6"/>
      <c r="U25" s="6"/>
      <c r="V25" s="6"/>
      <c r="W25" s="6"/>
      <c r="X25" s="6"/>
      <c r="Y25" s="6"/>
      <c r="Z25" s="6"/>
      <c r="AA25" s="90">
        <v>0.02</v>
      </c>
      <c r="AB25" s="30" t="s">
        <v>0</v>
      </c>
      <c r="AC25" s="6"/>
      <c r="AD25" s="6"/>
    </row>
    <row r="26" spans="1:30" x14ac:dyDescent="0.25">
      <c r="A26" s="8" t="s">
        <v>81</v>
      </c>
      <c r="B26" s="8" t="s">
        <v>17</v>
      </c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 t="s">
        <v>82</v>
      </c>
      <c r="O26" s="61">
        <v>1</v>
      </c>
      <c r="P26" s="61">
        <v>5</v>
      </c>
      <c r="Q26" s="61"/>
      <c r="R26" s="6"/>
      <c r="S26" s="6"/>
      <c r="T26" s="6"/>
      <c r="U26" s="6"/>
      <c r="V26" s="6"/>
      <c r="W26" s="6"/>
      <c r="X26" s="6"/>
      <c r="Y26" s="6"/>
      <c r="Z26" s="6"/>
      <c r="AA26" s="90">
        <v>0.5</v>
      </c>
      <c r="AB26" s="30" t="s">
        <v>3</v>
      </c>
      <c r="AC26" s="6"/>
      <c r="AD26" s="6"/>
    </row>
    <row r="27" spans="1:30" x14ac:dyDescent="0.25">
      <c r="A27" s="8" t="s">
        <v>83</v>
      </c>
      <c r="B27" s="8" t="s">
        <v>123</v>
      </c>
      <c r="C27" s="61">
        <v>7</v>
      </c>
      <c r="D27" s="61">
        <v>14</v>
      </c>
      <c r="E27" s="61">
        <v>200</v>
      </c>
      <c r="F27" s="61">
        <v>50</v>
      </c>
      <c r="G27" s="61"/>
      <c r="H27" s="61">
        <v>1000</v>
      </c>
      <c r="I27" s="61"/>
      <c r="J27" s="61"/>
      <c r="K27" s="61"/>
      <c r="L27" s="61"/>
      <c r="M27" s="61"/>
      <c r="N27" s="61">
        <v>100</v>
      </c>
      <c r="O27" s="61">
        <v>1000</v>
      </c>
      <c r="P27" s="61" t="s">
        <v>122</v>
      </c>
      <c r="Q27" s="61"/>
      <c r="R27" s="6"/>
      <c r="S27" s="6"/>
      <c r="T27" s="6"/>
      <c r="U27" s="6"/>
      <c r="V27" s="6"/>
      <c r="W27" s="6"/>
      <c r="X27" s="6"/>
      <c r="Y27" s="6"/>
      <c r="Z27" s="6"/>
      <c r="AA27" s="90">
        <v>7</v>
      </c>
      <c r="AB27" s="30" t="s">
        <v>0</v>
      </c>
      <c r="AC27" s="6"/>
      <c r="AD27" s="6"/>
    </row>
    <row r="28" spans="1:30" ht="15" customHeight="1" x14ac:dyDescent="0.25">
      <c r="A28" s="8" t="s">
        <v>86</v>
      </c>
      <c r="B28" s="8" t="s">
        <v>17</v>
      </c>
      <c r="C28" s="104" t="s">
        <v>87</v>
      </c>
      <c r="D28" s="104"/>
      <c r="E28" s="104"/>
      <c r="F28" s="61">
        <v>0.1</v>
      </c>
      <c r="G28" s="61">
        <v>0.3</v>
      </c>
      <c r="H28" s="61">
        <v>1</v>
      </c>
      <c r="I28" s="61" t="s">
        <v>88</v>
      </c>
      <c r="J28" s="61">
        <v>0.1</v>
      </c>
      <c r="K28" s="61">
        <v>0.2</v>
      </c>
      <c r="L28" s="61">
        <v>0.3</v>
      </c>
      <c r="M28" s="61">
        <v>10</v>
      </c>
      <c r="N28" s="61" t="s">
        <v>89</v>
      </c>
      <c r="O28" s="61">
        <v>20</v>
      </c>
      <c r="P28" s="61" t="s">
        <v>90</v>
      </c>
      <c r="Q28" s="61"/>
      <c r="R28" s="6"/>
      <c r="S28" s="6"/>
      <c r="T28" s="6"/>
      <c r="U28" s="6"/>
      <c r="V28" s="6"/>
      <c r="W28" s="6"/>
      <c r="X28" s="6"/>
      <c r="Y28" s="6"/>
      <c r="Z28" s="6"/>
      <c r="AA28" s="90">
        <v>0.1</v>
      </c>
      <c r="AB28" s="30" t="s">
        <v>1</v>
      </c>
      <c r="AC28" s="9"/>
      <c r="AD28" s="6"/>
    </row>
    <row r="29" spans="1:30" x14ac:dyDescent="0.25">
      <c r="A29" s="8" t="s">
        <v>91</v>
      </c>
      <c r="B29" s="8" t="s">
        <v>17</v>
      </c>
      <c r="C29" s="61">
        <v>0.18</v>
      </c>
      <c r="D29" s="61">
        <v>0.37</v>
      </c>
      <c r="E29" s="61">
        <v>1.3</v>
      </c>
      <c r="F29" s="61">
        <v>0.05</v>
      </c>
      <c r="G29" s="61">
        <v>0.15</v>
      </c>
      <c r="H29" s="61">
        <v>1</v>
      </c>
      <c r="I29" s="61" t="s">
        <v>88</v>
      </c>
      <c r="J29" s="61">
        <v>0.05</v>
      </c>
      <c r="K29" s="61">
        <v>0.1</v>
      </c>
      <c r="L29" s="61">
        <v>0.2</v>
      </c>
      <c r="M29" s="61">
        <v>10</v>
      </c>
      <c r="N29" s="61" t="s">
        <v>92</v>
      </c>
      <c r="O29" s="61">
        <v>10</v>
      </c>
      <c r="P29" s="61">
        <v>10</v>
      </c>
      <c r="Q29" s="61"/>
      <c r="R29" s="6"/>
      <c r="S29" s="6"/>
      <c r="T29" s="6"/>
      <c r="U29" s="6"/>
      <c r="V29" s="6"/>
      <c r="W29" s="6"/>
      <c r="X29" s="6"/>
      <c r="Y29" s="6"/>
      <c r="Z29" s="6"/>
      <c r="AA29" s="90">
        <v>0.02</v>
      </c>
      <c r="AB29" s="30" t="s">
        <v>3</v>
      </c>
      <c r="AC29" s="9"/>
      <c r="AD29" s="6"/>
    </row>
    <row r="30" spans="1:30" x14ac:dyDescent="0.25">
      <c r="N30" s="69"/>
      <c r="O30" s="69"/>
    </row>
    <row r="31" spans="1:30" x14ac:dyDescent="0.25">
      <c r="N31" s="70"/>
      <c r="O31" s="70"/>
    </row>
    <row r="32" spans="1:30" x14ac:dyDescent="0.25">
      <c r="N32" s="70"/>
      <c r="O32" s="70"/>
    </row>
    <row r="33" spans="14:15" x14ac:dyDescent="0.25">
      <c r="N33" s="70"/>
      <c r="O33" s="70"/>
    </row>
    <row r="34" spans="14:15" x14ac:dyDescent="0.25">
      <c r="N34" s="70"/>
      <c r="O34" s="70"/>
    </row>
    <row r="35" spans="14:15" x14ac:dyDescent="0.25">
      <c r="N35" s="70"/>
      <c r="O35" s="70"/>
    </row>
    <row r="36" spans="14:15" x14ac:dyDescent="0.25">
      <c r="N36" s="70"/>
      <c r="O36" s="70"/>
    </row>
    <row r="37" spans="14:15" x14ac:dyDescent="0.25">
      <c r="N37" s="70"/>
      <c r="O37" s="70"/>
    </row>
    <row r="38" spans="14:15" x14ac:dyDescent="0.25">
      <c r="N38" s="70"/>
      <c r="O38" s="70"/>
    </row>
    <row r="39" spans="14:15" x14ac:dyDescent="0.25">
      <c r="N39" s="70"/>
      <c r="O39" s="70"/>
    </row>
    <row r="40" spans="14:15" x14ac:dyDescent="0.25">
      <c r="N40" s="70"/>
      <c r="O40" s="70"/>
    </row>
    <row r="41" spans="14:15" x14ac:dyDescent="0.25">
      <c r="N41" s="70"/>
      <c r="O41" s="70"/>
    </row>
    <row r="42" spans="14:15" x14ac:dyDescent="0.25">
      <c r="N42" s="70"/>
      <c r="O42" s="70"/>
    </row>
    <row r="43" spans="14:15" x14ac:dyDescent="0.25">
      <c r="N43" s="70"/>
      <c r="O43" s="70"/>
    </row>
    <row r="44" spans="14:15" x14ac:dyDescent="0.25">
      <c r="N44" s="70"/>
      <c r="O44" s="70"/>
    </row>
    <row r="45" spans="14:15" x14ac:dyDescent="0.25">
      <c r="N45" s="70"/>
      <c r="O45" s="70"/>
    </row>
    <row r="46" spans="14:15" x14ac:dyDescent="0.25">
      <c r="N46" s="70"/>
      <c r="O46" s="70"/>
    </row>
    <row r="47" spans="14:15" x14ac:dyDescent="0.25">
      <c r="N47" s="70"/>
      <c r="O47" s="70"/>
    </row>
    <row r="48" spans="14:15" x14ac:dyDescent="0.25">
      <c r="N48" s="70"/>
      <c r="O48" s="70"/>
    </row>
    <row r="49" spans="14:15" x14ac:dyDescent="0.25">
      <c r="N49" s="70"/>
      <c r="O49" s="70"/>
    </row>
    <row r="50" spans="14:15" x14ac:dyDescent="0.25">
      <c r="N50" s="70"/>
      <c r="O50" s="70"/>
    </row>
    <row r="51" spans="14:15" x14ac:dyDescent="0.25">
      <c r="N51" s="70"/>
      <c r="O51" s="70"/>
    </row>
    <row r="52" spans="14:15" x14ac:dyDescent="0.25">
      <c r="N52" s="70"/>
      <c r="O52" s="70"/>
    </row>
    <row r="53" spans="14:15" x14ac:dyDescent="0.25">
      <c r="N53" s="70"/>
      <c r="O53" s="70"/>
    </row>
    <row r="54" spans="14:15" x14ac:dyDescent="0.25">
      <c r="N54" s="70"/>
      <c r="O54" s="70"/>
    </row>
    <row r="55" spans="14:15" x14ac:dyDescent="0.25">
      <c r="N55" s="70"/>
      <c r="O55" s="70"/>
    </row>
    <row r="56" spans="14:15" x14ac:dyDescent="0.25">
      <c r="N56" s="70"/>
      <c r="O56" s="70"/>
    </row>
    <row r="57" spans="14:15" x14ac:dyDescent="0.25">
      <c r="N57" s="70"/>
      <c r="O57" s="70"/>
    </row>
    <row r="58" spans="14:15" x14ac:dyDescent="0.25">
      <c r="N58" s="70"/>
      <c r="O58" s="70"/>
    </row>
    <row r="59" spans="14:15" x14ac:dyDescent="0.25">
      <c r="N59" s="70"/>
      <c r="O59" s="70"/>
    </row>
    <row r="60" spans="14:15" x14ac:dyDescent="0.25">
      <c r="N60" s="70"/>
      <c r="O60" s="70"/>
    </row>
    <row r="61" spans="14:15" x14ac:dyDescent="0.25">
      <c r="N61" s="70"/>
      <c r="O61" s="70"/>
    </row>
    <row r="62" spans="14:15" x14ac:dyDescent="0.25">
      <c r="N62" s="70"/>
      <c r="O62" s="70"/>
    </row>
    <row r="63" spans="14:15" x14ac:dyDescent="0.25">
      <c r="N63" s="42"/>
      <c r="O63" s="42"/>
    </row>
    <row r="64" spans="14:15" x14ac:dyDescent="0.25">
      <c r="N64" s="9"/>
      <c r="O64" s="9"/>
    </row>
    <row r="65" spans="14:15" x14ac:dyDescent="0.25">
      <c r="N65" s="9"/>
      <c r="O65" s="9"/>
    </row>
    <row r="66" spans="14:15" x14ac:dyDescent="0.25">
      <c r="N66" s="9"/>
      <c r="O66" s="9"/>
    </row>
    <row r="67" spans="14:15" x14ac:dyDescent="0.25">
      <c r="N67" s="9"/>
      <c r="O67" s="9"/>
    </row>
    <row r="68" spans="14:15" x14ac:dyDescent="0.25">
      <c r="N68" s="9"/>
      <c r="O68" s="9"/>
    </row>
    <row r="69" spans="14:15" x14ac:dyDescent="0.25">
      <c r="N69" s="9"/>
      <c r="O69" s="9"/>
    </row>
    <row r="70" spans="14:15" x14ac:dyDescent="0.25">
      <c r="N70" s="9"/>
      <c r="O70" s="9"/>
    </row>
    <row r="71" spans="14:15" x14ac:dyDescent="0.25">
      <c r="N71" s="9"/>
      <c r="O71" s="9"/>
    </row>
    <row r="72" spans="14:15" x14ac:dyDescent="0.25">
      <c r="N72" s="9"/>
      <c r="O72" s="9"/>
    </row>
    <row r="73" spans="14:15" x14ac:dyDescent="0.25">
      <c r="N73" s="9"/>
      <c r="O73" s="9"/>
    </row>
    <row r="74" spans="14:15" x14ac:dyDescent="0.25">
      <c r="N74" s="9"/>
      <c r="O74" s="9"/>
    </row>
    <row r="75" spans="14:15" x14ac:dyDescent="0.25">
      <c r="N75" s="9"/>
      <c r="O75" s="9"/>
    </row>
    <row r="76" spans="14:15" x14ac:dyDescent="0.25">
      <c r="N76" s="9"/>
      <c r="O76" s="9"/>
    </row>
    <row r="77" spans="14:15" x14ac:dyDescent="0.25">
      <c r="N77" s="71"/>
      <c r="O77" s="71"/>
    </row>
    <row r="78" spans="14:15" x14ac:dyDescent="0.25">
      <c r="N78" s="70"/>
      <c r="O78" s="70"/>
    </row>
    <row r="79" spans="14:15" x14ac:dyDescent="0.25">
      <c r="N79" s="70"/>
      <c r="O79" s="70"/>
    </row>
    <row r="80" spans="14:15" x14ac:dyDescent="0.25">
      <c r="N80" s="70"/>
      <c r="O80" s="70"/>
    </row>
    <row r="81" spans="14:15" x14ac:dyDescent="0.25">
      <c r="N81" s="70"/>
      <c r="O81" s="70"/>
    </row>
    <row r="82" spans="14:15" x14ac:dyDescent="0.25">
      <c r="N82" s="70"/>
      <c r="O82" s="70"/>
    </row>
    <row r="83" spans="14:15" x14ac:dyDescent="0.25">
      <c r="N83" s="70"/>
      <c r="O83" s="70"/>
    </row>
    <row r="84" spans="14:15" x14ac:dyDescent="0.25">
      <c r="N84" s="70"/>
      <c r="O84" s="70"/>
    </row>
    <row r="85" spans="14:15" x14ac:dyDescent="0.25">
      <c r="N85" s="70"/>
      <c r="O85" s="70"/>
    </row>
    <row r="86" spans="14:15" x14ac:dyDescent="0.25">
      <c r="N86" s="70"/>
      <c r="O86" s="70"/>
    </row>
    <row r="87" spans="14:15" x14ac:dyDescent="0.25">
      <c r="N87" s="70"/>
      <c r="O87" s="70"/>
    </row>
    <row r="88" spans="14:15" x14ac:dyDescent="0.25">
      <c r="N88" s="70"/>
      <c r="O88" s="70"/>
    </row>
    <row r="89" spans="14:15" x14ac:dyDescent="0.25">
      <c r="N89" s="70"/>
      <c r="O89" s="70"/>
    </row>
    <row r="90" spans="14:15" x14ac:dyDescent="0.25">
      <c r="N90" s="70"/>
      <c r="O90" s="70"/>
    </row>
    <row r="91" spans="14:15" x14ac:dyDescent="0.25">
      <c r="N91" s="70"/>
      <c r="O91" s="70"/>
    </row>
    <row r="92" spans="14:15" x14ac:dyDescent="0.25">
      <c r="N92" s="70"/>
      <c r="O92" s="70"/>
    </row>
    <row r="93" spans="14:15" x14ac:dyDescent="0.25">
      <c r="N93" s="70"/>
      <c r="O93" s="70"/>
    </row>
    <row r="94" spans="14:15" x14ac:dyDescent="0.25">
      <c r="N94" s="70"/>
      <c r="O94" s="70"/>
    </row>
    <row r="95" spans="14:15" x14ac:dyDescent="0.25">
      <c r="N95" s="70"/>
      <c r="O95" s="70"/>
    </row>
    <row r="96" spans="14:15" x14ac:dyDescent="0.25">
      <c r="N96" s="70"/>
      <c r="O96" s="70"/>
    </row>
    <row r="97" spans="14:15" x14ac:dyDescent="0.25">
      <c r="N97" s="70"/>
      <c r="O97" s="70"/>
    </row>
    <row r="98" spans="14:15" x14ac:dyDescent="0.25">
      <c r="N98" s="70"/>
      <c r="O98" s="70"/>
    </row>
    <row r="99" spans="14:15" x14ac:dyDescent="0.25">
      <c r="N99" s="70"/>
      <c r="O99" s="70"/>
    </row>
    <row r="100" spans="14:15" x14ac:dyDescent="0.25">
      <c r="N100" s="70"/>
      <c r="O100" s="70"/>
    </row>
    <row r="101" spans="14:15" x14ac:dyDescent="0.25">
      <c r="N101" s="70"/>
      <c r="O101" s="70"/>
    </row>
    <row r="102" spans="14:15" x14ac:dyDescent="0.25">
      <c r="N102" s="70"/>
      <c r="O102" s="70"/>
    </row>
    <row r="103" spans="14:15" x14ac:dyDescent="0.25">
      <c r="N103" s="70"/>
      <c r="O103" s="70"/>
    </row>
    <row r="104" spans="14:15" x14ac:dyDescent="0.25">
      <c r="N104" s="70"/>
      <c r="O104" s="70"/>
    </row>
  </sheetData>
  <sheetProtection password="A6E3" sheet="1" objects="1" scenarios="1" selectLockedCells="1" selectUnlockedCells="1"/>
  <mergeCells count="10">
    <mergeCell ref="C14:E14"/>
    <mergeCell ref="C28:E28"/>
    <mergeCell ref="AB1:AC2"/>
    <mergeCell ref="R1:T1"/>
    <mergeCell ref="U1:W1"/>
    <mergeCell ref="X1:Z1"/>
    <mergeCell ref="C1:E1"/>
    <mergeCell ref="F1:I1"/>
    <mergeCell ref="J1:M1"/>
    <mergeCell ref="N1:O1"/>
  </mergeCells>
  <conditionalFormatting sqref="AC3:AC10 AC15:AC29 AC12:AC13">
    <cfRule type="containsText" dxfId="36" priority="3" operator="containsText" text="non-compliant">
      <formula>NOT(ISERROR(SEARCH("non-compliant",AC3)))</formula>
    </cfRule>
  </conditionalFormatting>
  <conditionalFormatting sqref="AC14">
    <cfRule type="containsText" dxfId="35" priority="2" operator="containsText" text="non-compliant">
      <formula>NOT(ISERROR(SEARCH("non-compliant",AC14)))</formula>
    </cfRule>
  </conditionalFormatting>
  <conditionalFormatting sqref="AC11">
    <cfRule type="containsText" dxfId="34" priority="1" operator="containsText" text="non-compliant">
      <formula>NOT(ISERROR(SEARCH("non-compliant",AC11)))</formula>
    </cfRule>
  </conditionalFormatting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104"/>
  <sheetViews>
    <sheetView workbookViewId="0">
      <pane xSplit="1" topLeftCell="T1" activePane="topRight" state="frozen"/>
      <selection pane="topRight" activeCell="AD3" sqref="AD3:AD29"/>
    </sheetView>
  </sheetViews>
  <sheetFormatPr defaultRowHeight="15" x14ac:dyDescent="0.25"/>
  <cols>
    <col min="1" max="1" width="24.42578125" style="13" customWidth="1"/>
    <col min="2" max="2" width="13.42578125" style="13" customWidth="1"/>
    <col min="3" max="13" width="8.7109375" style="23" customWidth="1"/>
    <col min="14" max="15" width="8.7109375" style="72" customWidth="1"/>
    <col min="16" max="17" width="8.7109375" style="23" customWidth="1"/>
    <col min="24" max="24" width="9.140625" style="14"/>
    <col min="27" max="27" width="9.140625" style="14"/>
    <col min="31" max="31" width="14.7109375" customWidth="1"/>
    <col min="32" max="32" width="13.42578125" style="41" customWidth="1"/>
    <col min="33" max="33" width="11.85546875" customWidth="1"/>
  </cols>
  <sheetData>
    <row r="1" spans="1:33" ht="22.5" customHeight="1" x14ac:dyDescent="0.25">
      <c r="A1" s="47" t="s">
        <v>114</v>
      </c>
      <c r="B1" s="48"/>
      <c r="C1" s="108" t="s">
        <v>0</v>
      </c>
      <c r="D1" s="108"/>
      <c r="E1" s="108"/>
      <c r="F1" s="108" t="s">
        <v>1</v>
      </c>
      <c r="G1" s="108"/>
      <c r="H1" s="108"/>
      <c r="I1" s="108"/>
      <c r="J1" s="108" t="s">
        <v>2</v>
      </c>
      <c r="K1" s="108"/>
      <c r="L1" s="108"/>
      <c r="M1" s="108"/>
      <c r="N1" s="109" t="s">
        <v>3</v>
      </c>
      <c r="O1" s="110"/>
      <c r="P1" s="60" t="s">
        <v>4</v>
      </c>
      <c r="Q1" s="60" t="s">
        <v>5</v>
      </c>
      <c r="R1" s="100">
        <v>90460</v>
      </c>
      <c r="S1" s="100"/>
      <c r="T1" s="100"/>
      <c r="U1" s="100">
        <v>90466</v>
      </c>
      <c r="V1" s="100"/>
      <c r="W1" s="101"/>
      <c r="X1" s="99">
        <v>189417</v>
      </c>
      <c r="Y1" s="100"/>
      <c r="Z1" s="101"/>
      <c r="AA1" s="99">
        <v>90458</v>
      </c>
      <c r="AB1" s="100"/>
      <c r="AC1" s="101"/>
      <c r="AD1" s="3" t="s">
        <v>6</v>
      </c>
      <c r="AE1" s="111" t="s">
        <v>98</v>
      </c>
      <c r="AF1" s="112"/>
      <c r="AG1" s="6"/>
    </row>
    <row r="2" spans="1:33" ht="28.5" customHeight="1" x14ac:dyDescent="0.25">
      <c r="A2" s="8" t="s">
        <v>8</v>
      </c>
      <c r="B2" s="8" t="s">
        <v>9</v>
      </c>
      <c r="C2" s="63" t="s">
        <v>10</v>
      </c>
      <c r="D2" s="63" t="s">
        <v>11</v>
      </c>
      <c r="E2" s="63" t="s">
        <v>12</v>
      </c>
      <c r="F2" s="63" t="s">
        <v>10</v>
      </c>
      <c r="G2" s="63" t="s">
        <v>13</v>
      </c>
      <c r="H2" s="63" t="s">
        <v>14</v>
      </c>
      <c r="I2" s="63" t="s">
        <v>15</v>
      </c>
      <c r="J2" s="63">
        <v>1</v>
      </c>
      <c r="K2" s="63">
        <v>2</v>
      </c>
      <c r="L2" s="63">
        <v>3</v>
      </c>
      <c r="M2" s="63">
        <v>4</v>
      </c>
      <c r="N2" s="63" t="s">
        <v>10</v>
      </c>
      <c r="O2" s="63" t="s">
        <v>120</v>
      </c>
      <c r="P2" s="60" t="s">
        <v>10</v>
      </c>
      <c r="Q2" s="63" t="s">
        <v>10</v>
      </c>
      <c r="R2" s="38">
        <v>0.05</v>
      </c>
      <c r="S2" s="39">
        <v>0.5</v>
      </c>
      <c r="T2" s="39">
        <v>0.95</v>
      </c>
      <c r="U2" s="36">
        <v>0.05</v>
      </c>
      <c r="V2" s="37">
        <v>0.5</v>
      </c>
      <c r="W2" s="37">
        <v>0.95</v>
      </c>
      <c r="X2" s="38">
        <v>0.05</v>
      </c>
      <c r="Y2" s="39">
        <v>0.5</v>
      </c>
      <c r="Z2" s="39">
        <v>0.95</v>
      </c>
      <c r="AA2" s="38">
        <v>0.05</v>
      </c>
      <c r="AB2" s="39">
        <v>0.5</v>
      </c>
      <c r="AC2" s="59">
        <v>0.95</v>
      </c>
      <c r="AD2" s="5"/>
      <c r="AE2" s="113"/>
      <c r="AF2" s="114"/>
      <c r="AG2" s="6"/>
    </row>
    <row r="3" spans="1:33" x14ac:dyDescent="0.25">
      <c r="A3" s="49" t="s">
        <v>16</v>
      </c>
      <c r="B3" s="49" t="s">
        <v>17</v>
      </c>
      <c r="C3" s="61"/>
      <c r="D3" s="61"/>
      <c r="E3" s="61"/>
      <c r="F3" s="61">
        <v>32</v>
      </c>
      <c r="G3" s="61">
        <v>80</v>
      </c>
      <c r="H3" s="61" t="s">
        <v>18</v>
      </c>
      <c r="I3" s="61"/>
      <c r="J3" s="61"/>
      <c r="K3" s="61"/>
      <c r="L3" s="61"/>
      <c r="M3" s="61"/>
      <c r="N3" s="61"/>
      <c r="O3" s="61"/>
      <c r="P3" s="61" t="s">
        <v>19</v>
      </c>
      <c r="Q3" s="61"/>
      <c r="R3" s="17">
        <v>6.4210000000000003</v>
      </c>
      <c r="S3" s="17">
        <v>9.0779999999999994</v>
      </c>
      <c r="T3" s="17">
        <v>11.981</v>
      </c>
      <c r="U3" s="17">
        <v>13.669600000000001</v>
      </c>
      <c r="V3" s="17">
        <v>18.3</v>
      </c>
      <c r="W3" s="19">
        <v>25.281600000000001</v>
      </c>
      <c r="X3" s="17"/>
      <c r="Y3" s="17"/>
      <c r="Z3" s="81"/>
      <c r="AA3" s="79">
        <v>23.793399999999998</v>
      </c>
      <c r="AB3" s="79">
        <v>60.988999999999997</v>
      </c>
      <c r="AC3" s="82">
        <v>108.9252</v>
      </c>
      <c r="AD3" s="90">
        <v>80</v>
      </c>
      <c r="AE3" s="6" t="s">
        <v>1</v>
      </c>
      <c r="AF3" s="9" t="str">
        <f>IF(AC3&lt;=80,"compliant","non-compliant")</f>
        <v>non-compliant</v>
      </c>
      <c r="AG3" s="6"/>
    </row>
    <row r="4" spans="1:33" x14ac:dyDescent="0.25">
      <c r="A4" s="49" t="s">
        <v>20</v>
      </c>
      <c r="B4" s="49" t="s">
        <v>17</v>
      </c>
      <c r="C4" s="61"/>
      <c r="D4" s="61"/>
      <c r="E4" s="61"/>
      <c r="F4" s="61">
        <v>100</v>
      </c>
      <c r="G4" s="61">
        <v>200</v>
      </c>
      <c r="H4" s="61">
        <v>600</v>
      </c>
      <c r="I4" s="61" t="s">
        <v>21</v>
      </c>
      <c r="J4" s="61">
        <v>20</v>
      </c>
      <c r="K4" s="61">
        <v>40</v>
      </c>
      <c r="L4" s="61">
        <v>100</v>
      </c>
      <c r="M4" s="61">
        <v>500</v>
      </c>
      <c r="N4" s="61" t="s">
        <v>22</v>
      </c>
      <c r="O4" s="61">
        <v>140</v>
      </c>
      <c r="P4" s="61">
        <v>1500</v>
      </c>
      <c r="Q4" s="61"/>
      <c r="R4" s="17">
        <v>5.3</v>
      </c>
      <c r="S4" s="17">
        <v>14.999000000000001</v>
      </c>
      <c r="T4" s="17">
        <v>25.452874999999999</v>
      </c>
      <c r="U4" s="17">
        <v>9.52</v>
      </c>
      <c r="V4" s="17">
        <v>22.742000000000001</v>
      </c>
      <c r="W4" s="19">
        <v>42.701999999999998</v>
      </c>
      <c r="X4" s="17"/>
      <c r="Y4" s="17"/>
      <c r="Z4" s="81"/>
      <c r="AA4" s="79">
        <v>46.68</v>
      </c>
      <c r="AB4" s="79">
        <v>169.77</v>
      </c>
      <c r="AC4" s="82">
        <v>276.12</v>
      </c>
      <c r="AD4" s="90">
        <v>100</v>
      </c>
      <c r="AE4" s="6" t="s">
        <v>99</v>
      </c>
      <c r="AF4" s="9" t="str">
        <f>IF(AC4&lt;=100,"compliant","non-compliant")</f>
        <v>non-compliant</v>
      </c>
      <c r="AG4" s="9"/>
    </row>
    <row r="5" spans="1:33" x14ac:dyDescent="0.25">
      <c r="A5" s="49" t="s">
        <v>23</v>
      </c>
      <c r="B5" s="49" t="s">
        <v>17</v>
      </c>
      <c r="C5" s="64"/>
      <c r="D5" s="64"/>
      <c r="E5" s="64"/>
      <c r="F5" s="61">
        <v>450</v>
      </c>
      <c r="G5" s="61">
        <v>1000</v>
      </c>
      <c r="H5" s="61">
        <v>2400</v>
      </c>
      <c r="I5" s="61">
        <v>3400</v>
      </c>
      <c r="J5" s="61">
        <v>100</v>
      </c>
      <c r="K5" s="61">
        <v>200</v>
      </c>
      <c r="L5" s="61">
        <v>450</v>
      </c>
      <c r="M5" s="61">
        <v>1600</v>
      </c>
      <c r="N5" s="61">
        <v>260</v>
      </c>
      <c r="O5" s="61">
        <v>600</v>
      </c>
      <c r="P5" s="61" t="s">
        <v>24</v>
      </c>
      <c r="Q5" s="9"/>
      <c r="R5" s="17">
        <v>94.122799999999998</v>
      </c>
      <c r="S5" s="17">
        <v>122</v>
      </c>
      <c r="T5" s="17">
        <v>162.72839999999999</v>
      </c>
      <c r="U5" s="17">
        <v>144.10045</v>
      </c>
      <c r="V5" s="17">
        <v>219.05799999999999</v>
      </c>
      <c r="W5" s="19">
        <v>345.52839999999998</v>
      </c>
      <c r="X5" s="17"/>
      <c r="Y5" s="17"/>
      <c r="Z5" s="81"/>
      <c r="AA5" s="79">
        <v>324.17</v>
      </c>
      <c r="AB5" s="79">
        <v>829.27</v>
      </c>
      <c r="AC5" s="82">
        <v>1179.49</v>
      </c>
      <c r="AD5" s="90">
        <v>500</v>
      </c>
      <c r="AE5" s="6" t="s">
        <v>3</v>
      </c>
      <c r="AF5" s="9" t="str">
        <f>IF(AC5&lt;=260,"compliant","non-compliant")</f>
        <v>non-compliant</v>
      </c>
      <c r="AG5" s="9"/>
    </row>
    <row r="6" spans="1:33" x14ac:dyDescent="0.25">
      <c r="A6" s="49" t="s">
        <v>25</v>
      </c>
      <c r="B6" s="49" t="s">
        <v>26</v>
      </c>
      <c r="C6" s="61"/>
      <c r="D6" s="61"/>
      <c r="E6" s="61"/>
      <c r="F6" s="61">
        <v>70</v>
      </c>
      <c r="G6" s="61">
        <v>150</v>
      </c>
      <c r="H6" s="61">
        <v>370</v>
      </c>
      <c r="I6" s="61">
        <v>520</v>
      </c>
      <c r="J6" s="61">
        <v>15</v>
      </c>
      <c r="K6" s="61">
        <v>30</v>
      </c>
      <c r="L6" s="61">
        <v>70</v>
      </c>
      <c r="M6" s="61">
        <v>250</v>
      </c>
      <c r="N6" s="61">
        <v>40</v>
      </c>
      <c r="O6" s="61">
        <v>90</v>
      </c>
      <c r="P6" s="61"/>
      <c r="Q6" s="61"/>
      <c r="R6" s="17">
        <v>12.8</v>
      </c>
      <c r="S6" s="17">
        <v>17.600000000000001</v>
      </c>
      <c r="T6" s="17">
        <v>24.2</v>
      </c>
      <c r="U6" s="17">
        <v>20.965</v>
      </c>
      <c r="V6" s="17">
        <v>28.9</v>
      </c>
      <c r="W6" s="19">
        <v>48</v>
      </c>
      <c r="X6" s="17">
        <v>48.1</v>
      </c>
      <c r="Y6" s="17">
        <v>96</v>
      </c>
      <c r="Z6" s="81">
        <v>139</v>
      </c>
      <c r="AA6" s="79">
        <v>40.520000000000003</v>
      </c>
      <c r="AB6" s="79">
        <v>119.7</v>
      </c>
      <c r="AC6" s="82">
        <v>249.4</v>
      </c>
      <c r="AD6" s="90">
        <v>90</v>
      </c>
      <c r="AE6" s="6" t="s">
        <v>100</v>
      </c>
      <c r="AF6" s="9" t="str">
        <f>IF(AC6&lt;=40,"compliant","non-compliant")</f>
        <v>non-compliant</v>
      </c>
      <c r="AG6" s="9"/>
    </row>
    <row r="7" spans="1:33" x14ac:dyDescent="0.25">
      <c r="A7" s="49" t="s">
        <v>27</v>
      </c>
      <c r="B7" s="49" t="s">
        <v>17</v>
      </c>
      <c r="C7" s="61" t="s">
        <v>28</v>
      </c>
      <c r="D7" s="61">
        <v>1.5</v>
      </c>
      <c r="E7" s="61">
        <v>2.54</v>
      </c>
      <c r="F7" s="61">
        <v>0.7</v>
      </c>
      <c r="G7" s="61">
        <v>1</v>
      </c>
      <c r="H7" s="61">
        <v>1.5</v>
      </c>
      <c r="I7" s="61" t="s">
        <v>29</v>
      </c>
      <c r="J7" s="61"/>
      <c r="K7" s="61"/>
      <c r="L7" s="61"/>
      <c r="M7" s="61"/>
      <c r="N7" s="61" t="s">
        <v>30</v>
      </c>
      <c r="O7" s="61">
        <v>15</v>
      </c>
      <c r="P7" s="61">
        <v>2</v>
      </c>
      <c r="Q7" s="61"/>
      <c r="R7" s="17">
        <v>0.1925</v>
      </c>
      <c r="S7" s="17">
        <v>0.32</v>
      </c>
      <c r="T7" s="17">
        <v>0.50600000000000001</v>
      </c>
      <c r="U7" s="17">
        <v>0.50349999999999995</v>
      </c>
      <c r="V7" s="17">
        <v>0.89</v>
      </c>
      <c r="W7" s="19">
        <v>1.47065</v>
      </c>
      <c r="X7" s="17"/>
      <c r="Y7" s="17"/>
      <c r="Z7" s="81"/>
      <c r="AA7" s="79">
        <v>0.83250000000000002</v>
      </c>
      <c r="AB7" s="79">
        <v>1.5049999999999999</v>
      </c>
      <c r="AC7" s="82">
        <v>1.8740000000000001</v>
      </c>
      <c r="AD7" s="90">
        <v>1</v>
      </c>
      <c r="AE7" s="6" t="s">
        <v>1</v>
      </c>
      <c r="AF7" s="9" t="str">
        <f>IF(AC7&lt;=1,"compliant","non-compliant")</f>
        <v>non-compliant</v>
      </c>
      <c r="AG7" s="6"/>
    </row>
    <row r="8" spans="1:33" x14ac:dyDescent="0.25">
      <c r="A8" s="49" t="s">
        <v>31</v>
      </c>
      <c r="B8" s="49" t="s">
        <v>17</v>
      </c>
      <c r="C8" s="61"/>
      <c r="D8" s="61"/>
      <c r="E8" s="61"/>
      <c r="F8" s="61" t="s">
        <v>32</v>
      </c>
      <c r="G8" s="61">
        <v>50</v>
      </c>
      <c r="H8" s="61">
        <v>100</v>
      </c>
      <c r="I8" s="61" t="s">
        <v>33</v>
      </c>
      <c r="J8" s="61"/>
      <c r="K8" s="61"/>
      <c r="L8" s="61"/>
      <c r="M8" s="61"/>
      <c r="N8" s="61"/>
      <c r="O8" s="61"/>
      <c r="P8" s="61"/>
      <c r="Q8" s="61"/>
      <c r="R8" s="17">
        <v>2.9765000000000001</v>
      </c>
      <c r="S8" s="17">
        <v>4.093</v>
      </c>
      <c r="T8" s="17">
        <v>6.2249999999999996</v>
      </c>
      <c r="U8" s="17">
        <v>5.6395999999999997</v>
      </c>
      <c r="V8" s="17">
        <v>7.13</v>
      </c>
      <c r="W8" s="19">
        <v>11.169600000000001</v>
      </c>
      <c r="X8" s="17"/>
      <c r="Y8" s="17"/>
      <c r="Z8" s="81"/>
      <c r="AA8" s="79">
        <v>6.2720000000000002</v>
      </c>
      <c r="AB8" s="79">
        <v>8.68</v>
      </c>
      <c r="AC8" s="82">
        <v>11.824199999999999</v>
      </c>
      <c r="AD8" s="90">
        <v>20</v>
      </c>
      <c r="AE8" s="6" t="s">
        <v>1</v>
      </c>
      <c r="AF8" s="9" t="str">
        <f>IF(AC8&lt;=40,"compliant","non-compliant")</f>
        <v>compliant</v>
      </c>
      <c r="AG8" s="6"/>
    </row>
    <row r="9" spans="1:33" x14ac:dyDescent="0.25">
      <c r="A9" s="49" t="s">
        <v>34</v>
      </c>
      <c r="B9" s="49" t="s">
        <v>17</v>
      </c>
      <c r="C9" s="61"/>
      <c r="D9" s="61"/>
      <c r="E9" s="61"/>
      <c r="F9" s="61">
        <v>30</v>
      </c>
      <c r="G9" s="61">
        <v>50</v>
      </c>
      <c r="H9" s="61">
        <v>70</v>
      </c>
      <c r="I9" s="61" t="s">
        <v>35</v>
      </c>
      <c r="J9" s="61"/>
      <c r="K9" s="61"/>
      <c r="L9" s="61"/>
      <c r="M9" s="61"/>
      <c r="N9" s="61"/>
      <c r="O9" s="61"/>
      <c r="P9" s="61">
        <v>500</v>
      </c>
      <c r="Q9" s="61"/>
      <c r="R9" s="17">
        <v>3.2273000000000001</v>
      </c>
      <c r="S9" s="17">
        <v>4.7409999999999997</v>
      </c>
      <c r="T9" s="17">
        <v>6.4535999999999998</v>
      </c>
      <c r="U9" s="17">
        <v>5.3109000000000002</v>
      </c>
      <c r="V9" s="17">
        <v>7.7</v>
      </c>
      <c r="W9" s="19">
        <v>11.7119</v>
      </c>
      <c r="X9" s="17"/>
      <c r="Y9" s="17"/>
      <c r="Z9" s="81"/>
      <c r="AA9" s="79">
        <v>11.11</v>
      </c>
      <c r="AB9" s="79">
        <v>38.6</v>
      </c>
      <c r="AC9" s="82">
        <v>112.91459999999999</v>
      </c>
      <c r="AD9" s="90">
        <v>30</v>
      </c>
      <c r="AE9" s="6" t="s">
        <v>1</v>
      </c>
      <c r="AF9" s="9" t="str">
        <f>IF(AC9&lt;=50,"compliant","non-compliant")</f>
        <v>non-compliant</v>
      </c>
      <c r="AG9" s="6"/>
    </row>
    <row r="10" spans="1:33" x14ac:dyDescent="0.25">
      <c r="A10" s="49" t="s">
        <v>36</v>
      </c>
      <c r="B10" s="49" t="s">
        <v>17</v>
      </c>
      <c r="C10" s="61"/>
      <c r="D10" s="61"/>
      <c r="E10" s="61"/>
      <c r="F10" s="61">
        <v>100</v>
      </c>
      <c r="G10" s="61">
        <v>200</v>
      </c>
      <c r="H10" s="61">
        <v>400</v>
      </c>
      <c r="I10" s="61" t="s">
        <v>37</v>
      </c>
      <c r="J10" s="61"/>
      <c r="K10" s="61"/>
      <c r="L10" s="61"/>
      <c r="M10" s="61"/>
      <c r="N10" s="61" t="s">
        <v>38</v>
      </c>
      <c r="O10" s="61">
        <v>115</v>
      </c>
      <c r="P10" s="61" t="s">
        <v>39</v>
      </c>
      <c r="Q10" s="61"/>
      <c r="R10" s="17">
        <v>9.1999999999999993</v>
      </c>
      <c r="S10" s="17">
        <v>14.1905</v>
      </c>
      <c r="T10" s="17">
        <v>22.677375000000001</v>
      </c>
      <c r="U10" s="17">
        <v>13.494999999999999</v>
      </c>
      <c r="V10" s="17">
        <v>23.568999999999999</v>
      </c>
      <c r="W10" s="19">
        <v>50.074300000000001</v>
      </c>
      <c r="X10" s="17"/>
      <c r="Y10" s="17"/>
      <c r="Z10" s="81"/>
      <c r="AA10" s="79">
        <v>38.71</v>
      </c>
      <c r="AB10" s="79">
        <v>126.95</v>
      </c>
      <c r="AC10" s="82">
        <v>224.62270000000001</v>
      </c>
      <c r="AD10" s="90">
        <v>70</v>
      </c>
      <c r="AE10" s="6" t="s">
        <v>3</v>
      </c>
      <c r="AF10" s="9" t="str">
        <f>IF(AC10&lt;=70,"compliant","non-compliant")</f>
        <v>non-compliant</v>
      </c>
      <c r="AG10" s="6"/>
    </row>
    <row r="11" spans="1:33" x14ac:dyDescent="0.25">
      <c r="A11" s="49" t="s">
        <v>40</v>
      </c>
      <c r="B11" s="49" t="s">
        <v>17</v>
      </c>
      <c r="C11" s="61" t="s">
        <v>41</v>
      </c>
      <c r="D11" s="61">
        <v>1.4999999999999999E-2</v>
      </c>
      <c r="E11" s="61">
        <v>0.1</v>
      </c>
      <c r="F11" s="61">
        <v>1</v>
      </c>
      <c r="G11" s="61">
        <v>2</v>
      </c>
      <c r="H11" s="61">
        <v>10</v>
      </c>
      <c r="I11" s="61" t="s">
        <v>42</v>
      </c>
      <c r="J11" s="61"/>
      <c r="K11" s="61"/>
      <c r="L11" s="61"/>
      <c r="M11" s="61"/>
      <c r="N11" s="61"/>
      <c r="O11" s="61"/>
      <c r="P11" s="61"/>
      <c r="Q11" s="61"/>
      <c r="R11" s="17">
        <v>0.02</v>
      </c>
      <c r="S11" s="17">
        <v>3.9E-2</v>
      </c>
      <c r="T11" s="17">
        <v>0.14635000000000001</v>
      </c>
      <c r="U11" s="17">
        <v>0.02</v>
      </c>
      <c r="V11" s="17">
        <v>0.05</v>
      </c>
      <c r="W11" s="19">
        <v>0.1368</v>
      </c>
      <c r="X11" s="17"/>
      <c r="Y11" s="17"/>
      <c r="Z11" s="81"/>
      <c r="AA11" s="79">
        <v>0.02</v>
      </c>
      <c r="AB11" s="79">
        <v>2.5000000000000001E-2</v>
      </c>
      <c r="AC11" s="82">
        <v>0.14055000000000001</v>
      </c>
      <c r="AD11" s="90">
        <v>0.05</v>
      </c>
      <c r="AE11" s="6" t="s">
        <v>0</v>
      </c>
      <c r="AF11" s="9" t="str">
        <f>IF(AB11&lt;=0.15,"compliant","non-compliant")</f>
        <v>compliant</v>
      </c>
      <c r="AG11" s="6"/>
    </row>
    <row r="12" spans="1:33" x14ac:dyDescent="0.25">
      <c r="A12" s="49" t="s">
        <v>43</v>
      </c>
      <c r="B12" s="49" t="s">
        <v>17</v>
      </c>
      <c r="C12" s="61"/>
      <c r="D12" s="61"/>
      <c r="E12" s="61"/>
      <c r="F12" s="61">
        <v>6</v>
      </c>
      <c r="G12" s="61">
        <v>10</v>
      </c>
      <c r="H12" s="61">
        <v>20</v>
      </c>
      <c r="I12" s="61" t="s">
        <v>44</v>
      </c>
      <c r="J12" s="61"/>
      <c r="K12" s="61"/>
      <c r="L12" s="61"/>
      <c r="M12" s="61"/>
      <c r="N12" s="61"/>
      <c r="O12" s="61"/>
      <c r="P12" s="61" t="s">
        <v>45</v>
      </c>
      <c r="Q12" s="61"/>
      <c r="R12" s="17">
        <v>5.0000000000000001E-3</v>
      </c>
      <c r="S12" s="17">
        <v>0.04</v>
      </c>
      <c r="T12" s="17">
        <v>0.23400000000000001</v>
      </c>
      <c r="U12" s="17">
        <v>5.0000000000000001E-3</v>
      </c>
      <c r="V12" s="17">
        <v>5.5E-2</v>
      </c>
      <c r="W12" s="19">
        <v>0.28849999999999998</v>
      </c>
      <c r="X12" s="17"/>
      <c r="Y12" s="17"/>
      <c r="Z12" s="81"/>
      <c r="AA12" s="79">
        <v>0.02</v>
      </c>
      <c r="AB12" s="79">
        <v>0.23899999999999999</v>
      </c>
      <c r="AC12" s="82">
        <v>1.58</v>
      </c>
      <c r="AD12" s="90">
        <v>0.5</v>
      </c>
      <c r="AE12" s="6" t="s">
        <v>1</v>
      </c>
      <c r="AF12" s="9" t="str">
        <f>IF(AB12&lt;=10,"compliant","non-compliant")</f>
        <v>compliant</v>
      </c>
      <c r="AG12" s="6"/>
    </row>
    <row r="13" spans="1:33" x14ac:dyDescent="0.25">
      <c r="A13" s="49" t="s">
        <v>46</v>
      </c>
      <c r="B13" s="49" t="s">
        <v>17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17">
        <v>0.01</v>
      </c>
      <c r="S13" s="17">
        <v>0.04</v>
      </c>
      <c r="T13" s="17">
        <v>9.9400000000000002E-2</v>
      </c>
      <c r="U13" s="17">
        <v>1.6E-2</v>
      </c>
      <c r="V13" s="17">
        <v>4.2999999999999997E-2</v>
      </c>
      <c r="W13" s="19">
        <v>0.11</v>
      </c>
      <c r="X13" s="5"/>
      <c r="Y13" s="5"/>
      <c r="Z13" s="83"/>
      <c r="AA13" s="84"/>
      <c r="AB13" s="84"/>
      <c r="AC13" s="85"/>
      <c r="AD13" s="90">
        <v>0.25</v>
      </c>
      <c r="AE13" s="6"/>
      <c r="AF13" s="9"/>
      <c r="AG13" s="6"/>
    </row>
    <row r="14" spans="1:33" ht="15" customHeight="1" x14ac:dyDescent="0.25">
      <c r="A14" s="49" t="s">
        <v>47</v>
      </c>
      <c r="B14" s="49"/>
      <c r="C14" s="104" t="s">
        <v>48</v>
      </c>
      <c r="D14" s="104"/>
      <c r="E14" s="104"/>
      <c r="F14" s="66" t="s">
        <v>49</v>
      </c>
      <c r="G14" s="66"/>
      <c r="H14" s="66"/>
      <c r="I14" s="66"/>
      <c r="J14" s="67" t="s">
        <v>50</v>
      </c>
      <c r="K14" s="67" t="s">
        <v>51</v>
      </c>
      <c r="L14" s="67" t="s">
        <v>51</v>
      </c>
      <c r="M14" s="67" t="s">
        <v>52</v>
      </c>
      <c r="N14" s="67" t="s">
        <v>53</v>
      </c>
      <c r="O14" s="67"/>
      <c r="P14" s="62"/>
      <c r="Q14" s="67" t="s">
        <v>54</v>
      </c>
      <c r="R14" s="17">
        <v>6.5579999999999998</v>
      </c>
      <c r="S14" s="17">
        <v>7.8330000000000002</v>
      </c>
      <c r="T14" s="17">
        <v>8.1932500000000008</v>
      </c>
      <c r="U14" s="17">
        <v>7.4629000000000003</v>
      </c>
      <c r="V14" s="17">
        <v>8.1199999999999992</v>
      </c>
      <c r="W14" s="19">
        <v>8.4234000000000009</v>
      </c>
      <c r="X14" s="17">
        <v>7.1</v>
      </c>
      <c r="Y14" s="17">
        <v>7.6929999999999996</v>
      </c>
      <c r="Z14" s="81">
        <v>8.5069999999999997</v>
      </c>
      <c r="AA14" s="79">
        <v>7.9076000000000004</v>
      </c>
      <c r="AB14" s="79">
        <v>8.3000000000000007</v>
      </c>
      <c r="AC14" s="82">
        <v>8.6123999999999992</v>
      </c>
      <c r="AD14" s="90" t="s">
        <v>93</v>
      </c>
      <c r="AE14" s="7" t="s">
        <v>3</v>
      </c>
      <c r="AF14" s="9" t="str">
        <f>IF(AA14&gt;=6.5,"compliant","non-compliant")</f>
        <v>compliant</v>
      </c>
      <c r="AG14" s="9" t="str">
        <f>IF(AC14&lt;=8.4,"compliant","non-compliant")</f>
        <v>non-compliant</v>
      </c>
    </row>
    <row r="15" spans="1:33" x14ac:dyDescent="0.25">
      <c r="A15" s="49" t="s">
        <v>55</v>
      </c>
      <c r="B15" s="49" t="s">
        <v>17</v>
      </c>
      <c r="C15" s="61" t="s">
        <v>56</v>
      </c>
      <c r="D15" s="61">
        <v>2.5000000000000001E-2</v>
      </c>
      <c r="E15" s="61" t="s">
        <v>57</v>
      </c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17">
        <v>3.0000000000000001E-3</v>
      </c>
      <c r="S15" s="17">
        <v>1.2E-2</v>
      </c>
      <c r="T15" s="17">
        <v>3.7999999999999999E-2</v>
      </c>
      <c r="U15" s="17">
        <v>3.0000000000000001E-3</v>
      </c>
      <c r="V15" s="17">
        <v>1.2E-2</v>
      </c>
      <c r="W15" s="19">
        <v>4.095E-2</v>
      </c>
      <c r="X15" s="17"/>
      <c r="Y15" s="17"/>
      <c r="Z15" s="81"/>
      <c r="AA15" s="79">
        <v>5.0000000000000001E-3</v>
      </c>
      <c r="AB15" s="79">
        <v>2.5000000000000001E-2</v>
      </c>
      <c r="AC15" s="82">
        <v>9.2649999999999996E-2</v>
      </c>
      <c r="AD15" s="90">
        <v>0.05</v>
      </c>
      <c r="AE15" s="6" t="s">
        <v>0</v>
      </c>
      <c r="AF15" s="9" t="str">
        <f>IF(AB15&lt;=0.025,"compliant","non-compliant")</f>
        <v>compliant</v>
      </c>
      <c r="AG15" s="6"/>
    </row>
    <row r="16" spans="1:33" ht="45.75" x14ac:dyDescent="0.25">
      <c r="A16" s="49" t="s">
        <v>58</v>
      </c>
      <c r="B16" s="49" t="s">
        <v>17</v>
      </c>
      <c r="C16" s="61"/>
      <c r="D16" s="61"/>
      <c r="E16" s="61"/>
      <c r="F16" s="61">
        <v>200</v>
      </c>
      <c r="G16" s="61"/>
      <c r="H16" s="61">
        <v>400</v>
      </c>
      <c r="I16" s="61"/>
      <c r="J16" s="61">
        <v>30</v>
      </c>
      <c r="K16" s="61">
        <v>80</v>
      </c>
      <c r="L16" s="61">
        <v>200</v>
      </c>
      <c r="M16" s="61">
        <v>500</v>
      </c>
      <c r="N16" s="61"/>
      <c r="O16" s="61"/>
      <c r="P16" s="61" t="s">
        <v>24</v>
      </c>
      <c r="Q16" s="61"/>
      <c r="R16" s="17">
        <v>2</v>
      </c>
      <c r="S16" s="17">
        <v>8.0069999999999997</v>
      </c>
      <c r="T16" s="17">
        <v>13.36</v>
      </c>
      <c r="U16" s="17">
        <v>2</v>
      </c>
      <c r="V16" s="17">
        <v>7.6</v>
      </c>
      <c r="W16" s="19">
        <v>15.3925</v>
      </c>
      <c r="X16" s="17">
        <v>35.625399999999999</v>
      </c>
      <c r="Y16" s="17">
        <v>92</v>
      </c>
      <c r="Z16" s="81">
        <v>196.8</v>
      </c>
      <c r="AA16" s="79">
        <v>36.735999999999997</v>
      </c>
      <c r="AB16" s="79">
        <v>143.46950000000001</v>
      </c>
      <c r="AC16" s="82">
        <v>294.87524999999999</v>
      </c>
      <c r="AD16" s="90">
        <v>300</v>
      </c>
      <c r="AE16" s="46" t="s">
        <v>101</v>
      </c>
      <c r="AF16" s="9" t="str">
        <f>IF(AC16&lt;=400,"compliant","non-complaint")</f>
        <v>compliant</v>
      </c>
      <c r="AG16" s="6"/>
    </row>
    <row r="17" spans="1:33" x14ac:dyDescent="0.25">
      <c r="A17" s="49" t="s">
        <v>59</v>
      </c>
      <c r="B17" s="49" t="s">
        <v>17</v>
      </c>
      <c r="C17" s="61"/>
      <c r="D17" s="61"/>
      <c r="E17" s="61"/>
      <c r="F17" s="61"/>
      <c r="G17" s="61"/>
      <c r="H17" s="61"/>
      <c r="I17" s="61"/>
      <c r="J17" s="61">
        <v>50</v>
      </c>
      <c r="K17" s="61">
        <v>120</v>
      </c>
      <c r="L17" s="61">
        <v>300</v>
      </c>
      <c r="M17" s="61">
        <v>1200</v>
      </c>
      <c r="N17" s="61"/>
      <c r="O17" s="61"/>
      <c r="P17" s="61"/>
      <c r="Q17" s="61"/>
      <c r="R17" s="17">
        <v>40</v>
      </c>
      <c r="S17" s="17">
        <v>53.484999999999999</v>
      </c>
      <c r="T17" s="17">
        <v>69.278999999999996</v>
      </c>
      <c r="U17" s="17">
        <v>72.05</v>
      </c>
      <c r="V17" s="17">
        <v>105.0055</v>
      </c>
      <c r="W17" s="19">
        <v>155.42599999999999</v>
      </c>
      <c r="X17" s="17"/>
      <c r="Y17" s="17"/>
      <c r="Z17" s="81"/>
      <c r="AA17" s="79">
        <v>93.716049999999996</v>
      </c>
      <c r="AB17" s="79">
        <v>197.821</v>
      </c>
      <c r="AC17" s="82">
        <v>295.2946</v>
      </c>
      <c r="AD17" s="90">
        <v>150</v>
      </c>
      <c r="AE17" s="6" t="s">
        <v>2</v>
      </c>
      <c r="AF17" s="9" t="str">
        <f>IF(AC17&lt;=300,"compliant","non-compliant")</f>
        <v>compliant</v>
      </c>
      <c r="AG17" s="6"/>
    </row>
    <row r="18" spans="1:33" x14ac:dyDescent="0.25">
      <c r="A18" s="8" t="s">
        <v>60</v>
      </c>
      <c r="B18" s="50"/>
      <c r="C18" s="61"/>
      <c r="D18" s="61"/>
      <c r="E18" s="61"/>
      <c r="F18" s="61">
        <v>5</v>
      </c>
      <c r="G18" s="61">
        <v>10</v>
      </c>
      <c r="H18" s="61">
        <v>20</v>
      </c>
      <c r="I18" s="61" t="s">
        <v>44</v>
      </c>
      <c r="J18" s="61"/>
      <c r="K18" s="61"/>
      <c r="L18" s="61"/>
      <c r="M18" s="61"/>
      <c r="N18" s="61"/>
      <c r="O18" s="61"/>
      <c r="P18" s="61"/>
      <c r="Q18" s="61"/>
      <c r="R18" s="51"/>
      <c r="S18" s="51"/>
      <c r="T18" s="51"/>
      <c r="U18" s="6"/>
      <c r="V18" s="6"/>
      <c r="W18" s="6"/>
      <c r="X18" s="51"/>
      <c r="Y18" s="51"/>
      <c r="Z18" s="51"/>
      <c r="AA18" s="51"/>
      <c r="AB18" s="51"/>
      <c r="AC18" s="51"/>
      <c r="AD18" s="90">
        <v>5</v>
      </c>
      <c r="AE18" s="30" t="s">
        <v>1</v>
      </c>
      <c r="AF18" s="6"/>
      <c r="AG18" s="6"/>
    </row>
    <row r="19" spans="1:33" x14ac:dyDescent="0.25">
      <c r="A19" s="8" t="s">
        <v>61</v>
      </c>
      <c r="B19" s="8" t="s">
        <v>17</v>
      </c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90">
        <v>9</v>
      </c>
      <c r="AE19" s="44"/>
      <c r="AF19" s="6"/>
      <c r="AG19" s="6"/>
    </row>
    <row r="20" spans="1:33" x14ac:dyDescent="0.25">
      <c r="A20" s="8" t="s">
        <v>63</v>
      </c>
      <c r="B20" s="8" t="s">
        <v>64</v>
      </c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 t="s">
        <v>30</v>
      </c>
      <c r="O20" s="61">
        <v>8</v>
      </c>
      <c r="P20" s="61"/>
      <c r="Q20" s="61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90">
        <v>2</v>
      </c>
      <c r="AE20" s="30" t="s">
        <v>3</v>
      </c>
      <c r="AF20" s="9"/>
      <c r="AG20" s="6"/>
    </row>
    <row r="21" spans="1:33" ht="22.5" x14ac:dyDescent="0.25">
      <c r="A21" s="8" t="s">
        <v>65</v>
      </c>
      <c r="B21" s="8" t="s">
        <v>17</v>
      </c>
      <c r="C21" s="61"/>
      <c r="D21" s="61"/>
      <c r="E21" s="61"/>
      <c r="F21" s="61"/>
      <c r="G21" s="61"/>
      <c r="H21" s="61"/>
      <c r="I21" s="61"/>
      <c r="J21" s="61">
        <v>3</v>
      </c>
      <c r="K21" s="61">
        <v>5</v>
      </c>
      <c r="L21" s="61">
        <v>5</v>
      </c>
      <c r="M21" s="61">
        <v>25</v>
      </c>
      <c r="N21" s="68" t="s">
        <v>66</v>
      </c>
      <c r="O21" s="68"/>
      <c r="P21" s="61"/>
      <c r="Q21" s="61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90">
        <v>25</v>
      </c>
      <c r="AE21" s="30" t="s">
        <v>3</v>
      </c>
      <c r="AF21" s="9"/>
      <c r="AG21" s="6"/>
    </row>
    <row r="22" spans="1:33" x14ac:dyDescent="0.25">
      <c r="A22" s="8" t="s">
        <v>67</v>
      </c>
      <c r="B22" s="10" t="s">
        <v>121</v>
      </c>
      <c r="C22" s="61"/>
      <c r="D22" s="61"/>
      <c r="E22" s="61"/>
      <c r="F22" s="61">
        <v>1</v>
      </c>
      <c r="G22" s="61">
        <v>1.5</v>
      </c>
      <c r="H22" s="61">
        <v>100</v>
      </c>
      <c r="I22" s="61"/>
      <c r="J22" s="61"/>
      <c r="K22" s="61"/>
      <c r="L22" s="61"/>
      <c r="M22" s="61"/>
      <c r="N22" s="61"/>
      <c r="O22" s="61"/>
      <c r="P22" s="61"/>
      <c r="Q22" s="61" t="s">
        <v>69</v>
      </c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90">
        <v>1.5</v>
      </c>
      <c r="AE22" s="30"/>
      <c r="AF22" s="6"/>
      <c r="AG22" s="6"/>
    </row>
    <row r="23" spans="1:33" x14ac:dyDescent="0.25">
      <c r="A23" s="11" t="s">
        <v>70</v>
      </c>
      <c r="B23" s="8" t="s">
        <v>71</v>
      </c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 t="s">
        <v>72</v>
      </c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90">
        <v>130</v>
      </c>
      <c r="AE23" s="30" t="s">
        <v>94</v>
      </c>
      <c r="AF23" s="6"/>
      <c r="AG23" s="6"/>
    </row>
    <row r="24" spans="1:33" x14ac:dyDescent="0.25">
      <c r="A24" s="12" t="s">
        <v>73</v>
      </c>
      <c r="B24" s="8" t="s">
        <v>71</v>
      </c>
      <c r="C24" s="61"/>
      <c r="D24" s="61"/>
      <c r="E24" s="61"/>
      <c r="F24" s="61">
        <v>0</v>
      </c>
      <c r="G24" s="61">
        <v>1</v>
      </c>
      <c r="H24" s="61">
        <v>10</v>
      </c>
      <c r="I24" s="61">
        <v>100</v>
      </c>
      <c r="J24" s="61"/>
      <c r="K24" s="61"/>
      <c r="L24" s="61"/>
      <c r="M24" s="61"/>
      <c r="N24" s="61" t="s">
        <v>74</v>
      </c>
      <c r="O24" s="61"/>
      <c r="P24" s="61" t="s">
        <v>75</v>
      </c>
      <c r="Q24" s="61" t="s">
        <v>72</v>
      </c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90">
        <v>130</v>
      </c>
      <c r="AE24" s="30" t="s">
        <v>94</v>
      </c>
      <c r="AF24" s="6"/>
      <c r="AG24" s="6"/>
    </row>
    <row r="25" spans="1:33" x14ac:dyDescent="0.25">
      <c r="A25" s="8" t="s">
        <v>76</v>
      </c>
      <c r="B25" s="8" t="s">
        <v>17</v>
      </c>
      <c r="C25" s="61" t="s">
        <v>103</v>
      </c>
      <c r="D25" s="61" t="s">
        <v>78</v>
      </c>
      <c r="E25" s="61" t="s">
        <v>79</v>
      </c>
      <c r="F25" s="61">
        <v>0.15</v>
      </c>
      <c r="G25" s="61">
        <v>0.5</v>
      </c>
      <c r="H25" s="61" t="s">
        <v>80</v>
      </c>
      <c r="I25" s="61"/>
      <c r="J25" s="61"/>
      <c r="K25" s="61"/>
      <c r="L25" s="61"/>
      <c r="M25" s="61"/>
      <c r="N25" s="61" t="s">
        <v>89</v>
      </c>
      <c r="O25" s="61">
        <v>20</v>
      </c>
      <c r="P25" s="61">
        <v>5</v>
      </c>
      <c r="Q25" s="61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90">
        <v>0.02</v>
      </c>
      <c r="AE25" s="30" t="s">
        <v>0</v>
      </c>
      <c r="AF25" s="6"/>
      <c r="AG25" s="6"/>
    </row>
    <row r="26" spans="1:33" x14ac:dyDescent="0.25">
      <c r="A26" s="8" t="s">
        <v>81</v>
      </c>
      <c r="B26" s="8" t="s">
        <v>17</v>
      </c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 t="s">
        <v>82</v>
      </c>
      <c r="O26" s="61">
        <v>1</v>
      </c>
      <c r="P26" s="61">
        <v>5</v>
      </c>
      <c r="Q26" s="61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90">
        <v>0.5</v>
      </c>
      <c r="AE26" s="30" t="s">
        <v>3</v>
      </c>
      <c r="AF26" s="6"/>
      <c r="AG26" s="6"/>
    </row>
    <row r="27" spans="1:33" x14ac:dyDescent="0.25">
      <c r="A27" s="8" t="s">
        <v>83</v>
      </c>
      <c r="B27" s="8" t="s">
        <v>123</v>
      </c>
      <c r="C27" s="61">
        <v>7</v>
      </c>
      <c r="D27" s="61">
        <v>14</v>
      </c>
      <c r="E27" s="61">
        <v>200</v>
      </c>
      <c r="F27" s="61">
        <v>50</v>
      </c>
      <c r="G27" s="61"/>
      <c r="H27" s="61">
        <v>1000</v>
      </c>
      <c r="I27" s="61"/>
      <c r="J27" s="61"/>
      <c r="K27" s="61"/>
      <c r="L27" s="61"/>
      <c r="M27" s="61"/>
      <c r="N27" s="61">
        <v>100</v>
      </c>
      <c r="O27" s="61">
        <v>1000</v>
      </c>
      <c r="P27" s="61" t="s">
        <v>122</v>
      </c>
      <c r="Q27" s="61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90">
        <v>7</v>
      </c>
      <c r="AE27" s="30" t="s">
        <v>0</v>
      </c>
      <c r="AF27" s="6"/>
      <c r="AG27" s="6"/>
    </row>
    <row r="28" spans="1:33" ht="15" customHeight="1" x14ac:dyDescent="0.25">
      <c r="A28" s="8" t="s">
        <v>86</v>
      </c>
      <c r="B28" s="8" t="s">
        <v>17</v>
      </c>
      <c r="C28" s="104" t="s">
        <v>87</v>
      </c>
      <c r="D28" s="104"/>
      <c r="E28" s="104"/>
      <c r="F28" s="61">
        <v>0.1</v>
      </c>
      <c r="G28" s="61">
        <v>0.3</v>
      </c>
      <c r="H28" s="61">
        <v>1</v>
      </c>
      <c r="I28" s="61" t="s">
        <v>88</v>
      </c>
      <c r="J28" s="61">
        <v>0.1</v>
      </c>
      <c r="K28" s="61">
        <v>0.2</v>
      </c>
      <c r="L28" s="61">
        <v>0.3</v>
      </c>
      <c r="M28" s="61">
        <v>10</v>
      </c>
      <c r="N28" s="61" t="s">
        <v>89</v>
      </c>
      <c r="O28" s="61">
        <v>20</v>
      </c>
      <c r="P28" s="61" t="s">
        <v>90</v>
      </c>
      <c r="Q28" s="61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90">
        <v>0.1</v>
      </c>
      <c r="AE28" s="30" t="s">
        <v>1</v>
      </c>
      <c r="AF28" s="9"/>
      <c r="AG28" s="6"/>
    </row>
    <row r="29" spans="1:33" x14ac:dyDescent="0.25">
      <c r="A29" s="8" t="s">
        <v>91</v>
      </c>
      <c r="B29" s="8" t="s">
        <v>17</v>
      </c>
      <c r="C29" s="61">
        <v>0.18</v>
      </c>
      <c r="D29" s="61">
        <v>0.37</v>
      </c>
      <c r="E29" s="61">
        <v>1.3</v>
      </c>
      <c r="F29" s="61">
        <v>0.05</v>
      </c>
      <c r="G29" s="61">
        <v>0.15</v>
      </c>
      <c r="H29" s="61">
        <v>1</v>
      </c>
      <c r="I29" s="61" t="s">
        <v>88</v>
      </c>
      <c r="J29" s="61">
        <v>0.05</v>
      </c>
      <c r="K29" s="61">
        <v>0.1</v>
      </c>
      <c r="L29" s="61">
        <v>0.2</v>
      </c>
      <c r="M29" s="61">
        <v>10</v>
      </c>
      <c r="N29" s="61" t="s">
        <v>92</v>
      </c>
      <c r="O29" s="61">
        <v>10</v>
      </c>
      <c r="P29" s="61">
        <v>10</v>
      </c>
      <c r="Q29" s="61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90">
        <v>0.02</v>
      </c>
      <c r="AE29" s="30" t="s">
        <v>3</v>
      </c>
      <c r="AF29" s="9"/>
      <c r="AG29" s="6"/>
    </row>
    <row r="30" spans="1:33" x14ac:dyDescent="0.25">
      <c r="N30" s="69"/>
      <c r="O30" s="69"/>
    </row>
    <row r="31" spans="1:33" x14ac:dyDescent="0.25">
      <c r="N31" s="70"/>
      <c r="O31" s="70"/>
    </row>
    <row r="32" spans="1:33" x14ac:dyDescent="0.25">
      <c r="N32" s="70"/>
      <c r="O32" s="70"/>
    </row>
    <row r="33" spans="14:15" x14ac:dyDescent="0.25">
      <c r="N33" s="70"/>
      <c r="O33" s="70"/>
    </row>
    <row r="34" spans="14:15" x14ac:dyDescent="0.25">
      <c r="N34" s="70"/>
      <c r="O34" s="70"/>
    </row>
    <row r="35" spans="14:15" x14ac:dyDescent="0.25">
      <c r="N35" s="70"/>
      <c r="O35" s="70"/>
    </row>
    <row r="36" spans="14:15" x14ac:dyDescent="0.25">
      <c r="N36" s="70"/>
      <c r="O36" s="70"/>
    </row>
    <row r="37" spans="14:15" x14ac:dyDescent="0.25">
      <c r="N37" s="70"/>
      <c r="O37" s="70"/>
    </row>
    <row r="38" spans="14:15" x14ac:dyDescent="0.25">
      <c r="N38" s="70"/>
      <c r="O38" s="70"/>
    </row>
    <row r="39" spans="14:15" x14ac:dyDescent="0.25">
      <c r="N39" s="70"/>
      <c r="O39" s="70"/>
    </row>
    <row r="40" spans="14:15" x14ac:dyDescent="0.25">
      <c r="N40" s="70"/>
      <c r="O40" s="70"/>
    </row>
    <row r="41" spans="14:15" x14ac:dyDescent="0.25">
      <c r="N41" s="70"/>
      <c r="O41" s="70"/>
    </row>
    <row r="42" spans="14:15" x14ac:dyDescent="0.25">
      <c r="N42" s="70"/>
      <c r="O42" s="70"/>
    </row>
    <row r="43" spans="14:15" x14ac:dyDescent="0.25">
      <c r="N43" s="70"/>
      <c r="O43" s="70"/>
    </row>
    <row r="44" spans="14:15" x14ac:dyDescent="0.25">
      <c r="N44" s="70"/>
      <c r="O44" s="70"/>
    </row>
    <row r="45" spans="14:15" x14ac:dyDescent="0.25">
      <c r="N45" s="70"/>
      <c r="O45" s="70"/>
    </row>
    <row r="46" spans="14:15" x14ac:dyDescent="0.25">
      <c r="N46" s="70"/>
      <c r="O46" s="70"/>
    </row>
    <row r="47" spans="14:15" x14ac:dyDescent="0.25">
      <c r="N47" s="70"/>
      <c r="O47" s="70"/>
    </row>
    <row r="48" spans="14:15" x14ac:dyDescent="0.25">
      <c r="N48" s="70"/>
      <c r="O48" s="70"/>
    </row>
    <row r="49" spans="14:15" x14ac:dyDescent="0.25">
      <c r="N49" s="70"/>
      <c r="O49" s="70"/>
    </row>
    <row r="50" spans="14:15" x14ac:dyDescent="0.25">
      <c r="N50" s="70"/>
      <c r="O50" s="70"/>
    </row>
    <row r="51" spans="14:15" x14ac:dyDescent="0.25">
      <c r="N51" s="70"/>
      <c r="O51" s="70"/>
    </row>
    <row r="52" spans="14:15" x14ac:dyDescent="0.25">
      <c r="N52" s="70"/>
      <c r="O52" s="70"/>
    </row>
    <row r="53" spans="14:15" x14ac:dyDescent="0.25">
      <c r="N53" s="70"/>
      <c r="O53" s="70"/>
    </row>
    <row r="54" spans="14:15" x14ac:dyDescent="0.25">
      <c r="N54" s="70"/>
      <c r="O54" s="70"/>
    </row>
    <row r="55" spans="14:15" x14ac:dyDescent="0.25">
      <c r="N55" s="70"/>
      <c r="O55" s="70"/>
    </row>
    <row r="56" spans="14:15" x14ac:dyDescent="0.25">
      <c r="N56" s="70"/>
      <c r="O56" s="70"/>
    </row>
    <row r="57" spans="14:15" x14ac:dyDescent="0.25">
      <c r="N57" s="70"/>
      <c r="O57" s="70"/>
    </row>
    <row r="58" spans="14:15" x14ac:dyDescent="0.25">
      <c r="N58" s="70"/>
      <c r="O58" s="70"/>
    </row>
    <row r="59" spans="14:15" x14ac:dyDescent="0.25">
      <c r="N59" s="70"/>
      <c r="O59" s="70"/>
    </row>
    <row r="60" spans="14:15" x14ac:dyDescent="0.25">
      <c r="N60" s="70"/>
      <c r="O60" s="70"/>
    </row>
    <row r="61" spans="14:15" x14ac:dyDescent="0.25">
      <c r="N61" s="70"/>
      <c r="O61" s="70"/>
    </row>
    <row r="62" spans="14:15" x14ac:dyDescent="0.25">
      <c r="N62" s="70"/>
      <c r="O62" s="70"/>
    </row>
    <row r="63" spans="14:15" x14ac:dyDescent="0.25">
      <c r="N63" s="42"/>
      <c r="O63" s="42"/>
    </row>
    <row r="64" spans="14:15" x14ac:dyDescent="0.25">
      <c r="N64" s="9"/>
      <c r="O64" s="9"/>
    </row>
    <row r="65" spans="14:15" x14ac:dyDescent="0.25">
      <c r="N65" s="9"/>
      <c r="O65" s="9"/>
    </row>
    <row r="66" spans="14:15" x14ac:dyDescent="0.25">
      <c r="N66" s="9"/>
      <c r="O66" s="9"/>
    </row>
    <row r="67" spans="14:15" x14ac:dyDescent="0.25">
      <c r="N67" s="9"/>
      <c r="O67" s="9"/>
    </row>
    <row r="68" spans="14:15" x14ac:dyDescent="0.25">
      <c r="N68" s="9"/>
      <c r="O68" s="9"/>
    </row>
    <row r="69" spans="14:15" x14ac:dyDescent="0.25">
      <c r="N69" s="9"/>
      <c r="O69" s="9"/>
    </row>
    <row r="70" spans="14:15" x14ac:dyDescent="0.25">
      <c r="N70" s="9"/>
      <c r="O70" s="9"/>
    </row>
    <row r="71" spans="14:15" x14ac:dyDescent="0.25">
      <c r="N71" s="9"/>
      <c r="O71" s="9"/>
    </row>
    <row r="72" spans="14:15" x14ac:dyDescent="0.25">
      <c r="N72" s="9"/>
      <c r="O72" s="9"/>
    </row>
    <row r="73" spans="14:15" x14ac:dyDescent="0.25">
      <c r="N73" s="9"/>
      <c r="O73" s="9"/>
    </row>
    <row r="74" spans="14:15" x14ac:dyDescent="0.25">
      <c r="N74" s="9"/>
      <c r="O74" s="9"/>
    </row>
    <row r="75" spans="14:15" x14ac:dyDescent="0.25">
      <c r="N75" s="9"/>
      <c r="O75" s="9"/>
    </row>
    <row r="76" spans="14:15" x14ac:dyDescent="0.25">
      <c r="N76" s="9"/>
      <c r="O76" s="9"/>
    </row>
    <row r="77" spans="14:15" x14ac:dyDescent="0.25">
      <c r="N77" s="71"/>
      <c r="O77" s="71"/>
    </row>
    <row r="78" spans="14:15" x14ac:dyDescent="0.25">
      <c r="N78" s="70"/>
      <c r="O78" s="70"/>
    </row>
    <row r="79" spans="14:15" x14ac:dyDescent="0.25">
      <c r="N79" s="70"/>
      <c r="O79" s="70"/>
    </row>
    <row r="80" spans="14:15" x14ac:dyDescent="0.25">
      <c r="N80" s="70"/>
      <c r="O80" s="70"/>
    </row>
    <row r="81" spans="14:15" x14ac:dyDescent="0.25">
      <c r="N81" s="70"/>
      <c r="O81" s="70"/>
    </row>
    <row r="82" spans="14:15" x14ac:dyDescent="0.25">
      <c r="N82" s="70"/>
      <c r="O82" s="70"/>
    </row>
    <row r="83" spans="14:15" x14ac:dyDescent="0.25">
      <c r="N83" s="70"/>
      <c r="O83" s="70"/>
    </row>
    <row r="84" spans="14:15" x14ac:dyDescent="0.25">
      <c r="N84" s="70"/>
      <c r="O84" s="70"/>
    </row>
    <row r="85" spans="14:15" x14ac:dyDescent="0.25">
      <c r="N85" s="70"/>
      <c r="O85" s="70"/>
    </row>
    <row r="86" spans="14:15" x14ac:dyDescent="0.25">
      <c r="N86" s="70"/>
      <c r="O86" s="70"/>
    </row>
    <row r="87" spans="14:15" x14ac:dyDescent="0.25">
      <c r="N87" s="70"/>
      <c r="O87" s="70"/>
    </row>
    <row r="88" spans="14:15" x14ac:dyDescent="0.25">
      <c r="N88" s="70"/>
      <c r="O88" s="70"/>
    </row>
    <row r="89" spans="14:15" x14ac:dyDescent="0.25">
      <c r="N89" s="70"/>
      <c r="O89" s="70"/>
    </row>
    <row r="90" spans="14:15" x14ac:dyDescent="0.25">
      <c r="N90" s="70"/>
      <c r="O90" s="70"/>
    </row>
    <row r="91" spans="14:15" x14ac:dyDescent="0.25">
      <c r="N91" s="70"/>
      <c r="O91" s="70"/>
    </row>
    <row r="92" spans="14:15" x14ac:dyDescent="0.25">
      <c r="N92" s="70"/>
      <c r="O92" s="70"/>
    </row>
    <row r="93" spans="14:15" x14ac:dyDescent="0.25">
      <c r="N93" s="70"/>
      <c r="O93" s="70"/>
    </row>
    <row r="94" spans="14:15" x14ac:dyDescent="0.25">
      <c r="N94" s="70"/>
      <c r="O94" s="70"/>
    </row>
    <row r="95" spans="14:15" x14ac:dyDescent="0.25">
      <c r="N95" s="70"/>
      <c r="O95" s="70"/>
    </row>
    <row r="96" spans="14:15" x14ac:dyDescent="0.25">
      <c r="N96" s="70"/>
      <c r="O96" s="70"/>
    </row>
    <row r="97" spans="14:15" x14ac:dyDescent="0.25">
      <c r="N97" s="70"/>
      <c r="O97" s="70"/>
    </row>
    <row r="98" spans="14:15" x14ac:dyDescent="0.25">
      <c r="N98" s="70"/>
      <c r="O98" s="70"/>
    </row>
    <row r="99" spans="14:15" x14ac:dyDescent="0.25">
      <c r="N99" s="70"/>
      <c r="O99" s="70"/>
    </row>
    <row r="100" spans="14:15" x14ac:dyDescent="0.25">
      <c r="N100" s="70"/>
      <c r="O100" s="70"/>
    </row>
    <row r="101" spans="14:15" x14ac:dyDescent="0.25">
      <c r="N101" s="70"/>
      <c r="O101" s="70"/>
    </row>
    <row r="102" spans="14:15" x14ac:dyDescent="0.25">
      <c r="N102" s="70"/>
      <c r="O102" s="70"/>
    </row>
    <row r="103" spans="14:15" x14ac:dyDescent="0.25">
      <c r="N103" s="70"/>
      <c r="O103" s="70"/>
    </row>
    <row r="104" spans="14:15" x14ac:dyDescent="0.25">
      <c r="N104" s="70"/>
      <c r="O104" s="70"/>
    </row>
  </sheetData>
  <sheetProtection password="A6E3" sheet="1" objects="1" scenarios="1" selectLockedCells="1" selectUnlockedCells="1"/>
  <mergeCells count="11">
    <mergeCell ref="AE1:AF2"/>
    <mergeCell ref="C1:E1"/>
    <mergeCell ref="F1:I1"/>
    <mergeCell ref="J1:M1"/>
    <mergeCell ref="C14:E14"/>
    <mergeCell ref="N1:O1"/>
    <mergeCell ref="C28:E28"/>
    <mergeCell ref="AA1:AC1"/>
    <mergeCell ref="X1:Z1"/>
    <mergeCell ref="R1:T1"/>
    <mergeCell ref="U1:W1"/>
  </mergeCells>
  <conditionalFormatting sqref="AF3:AF10 AF12:AF29">
    <cfRule type="containsText" dxfId="33" priority="3" operator="containsText" text="non-compliant">
      <formula>NOT(ISERROR(SEARCH("non-compliant",AF3)))</formula>
    </cfRule>
  </conditionalFormatting>
  <conditionalFormatting sqref="AG14">
    <cfRule type="cellIs" dxfId="32" priority="2" operator="equal">
      <formula>"non-compliant"</formula>
    </cfRule>
  </conditionalFormatting>
  <conditionalFormatting sqref="AF11">
    <cfRule type="containsText" dxfId="31" priority="1" operator="containsText" text="non-compliant">
      <formula>NOT(ISERROR(SEARCH("non-compliant",AF11)))</formula>
    </cfRule>
  </conditionalFormatting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104"/>
  <sheetViews>
    <sheetView topLeftCell="F7" zoomScaleNormal="100" workbookViewId="0">
      <selection activeCell="N21" sqref="N21"/>
    </sheetView>
  </sheetViews>
  <sheetFormatPr defaultRowHeight="15" x14ac:dyDescent="0.25"/>
  <cols>
    <col min="1" max="1" width="24.42578125" style="13" customWidth="1"/>
    <col min="2" max="2" width="13.42578125" style="13" customWidth="1"/>
    <col min="3" max="13" width="8.7109375" style="23" customWidth="1"/>
    <col min="14" max="15" width="8.7109375" style="72" customWidth="1"/>
    <col min="16" max="17" width="8.7109375" style="23" customWidth="1"/>
    <col min="18" max="18" width="9.140625" style="14"/>
    <col min="22" max="22" width="14.140625" customWidth="1"/>
    <col min="23" max="23" width="11.42578125" customWidth="1"/>
    <col min="24" max="24" width="9.7109375" bestFit="1" customWidth="1"/>
  </cols>
  <sheetData>
    <row r="1" spans="1:24" ht="22.5" customHeight="1" x14ac:dyDescent="0.25">
      <c r="A1" s="47" t="s">
        <v>113</v>
      </c>
      <c r="B1" s="48"/>
      <c r="C1" s="108" t="s">
        <v>0</v>
      </c>
      <c r="D1" s="108"/>
      <c r="E1" s="108"/>
      <c r="F1" s="108" t="s">
        <v>1</v>
      </c>
      <c r="G1" s="108"/>
      <c r="H1" s="108"/>
      <c r="I1" s="108"/>
      <c r="J1" s="108" t="s">
        <v>2</v>
      </c>
      <c r="K1" s="108"/>
      <c r="L1" s="108"/>
      <c r="M1" s="108"/>
      <c r="N1" s="109" t="s">
        <v>3</v>
      </c>
      <c r="O1" s="110"/>
      <c r="P1" s="60" t="s">
        <v>4</v>
      </c>
      <c r="Q1" s="60" t="s">
        <v>5</v>
      </c>
      <c r="R1" s="99" t="s">
        <v>119</v>
      </c>
      <c r="S1" s="100"/>
      <c r="T1" s="101"/>
      <c r="U1" s="3" t="s">
        <v>6</v>
      </c>
      <c r="V1" s="111" t="s">
        <v>98</v>
      </c>
      <c r="W1" s="112"/>
      <c r="X1" s="6"/>
    </row>
    <row r="2" spans="1:24" ht="28.5" customHeight="1" x14ac:dyDescent="0.25">
      <c r="A2" s="8" t="s">
        <v>8</v>
      </c>
      <c r="B2" s="8" t="s">
        <v>9</v>
      </c>
      <c r="C2" s="63" t="s">
        <v>10</v>
      </c>
      <c r="D2" s="63" t="s">
        <v>11</v>
      </c>
      <c r="E2" s="63" t="s">
        <v>12</v>
      </c>
      <c r="F2" s="63" t="s">
        <v>10</v>
      </c>
      <c r="G2" s="63" t="s">
        <v>13</v>
      </c>
      <c r="H2" s="63" t="s">
        <v>14</v>
      </c>
      <c r="I2" s="63" t="s">
        <v>15</v>
      </c>
      <c r="J2" s="63">
        <v>1</v>
      </c>
      <c r="K2" s="63">
        <v>2</v>
      </c>
      <c r="L2" s="63">
        <v>3</v>
      </c>
      <c r="M2" s="63">
        <v>4</v>
      </c>
      <c r="N2" s="63" t="s">
        <v>10</v>
      </c>
      <c r="O2" s="63" t="s">
        <v>120</v>
      </c>
      <c r="P2" s="60" t="s">
        <v>10</v>
      </c>
      <c r="Q2" s="63" t="s">
        <v>10</v>
      </c>
      <c r="R2" s="35"/>
      <c r="S2" s="6"/>
      <c r="T2" s="6"/>
      <c r="U2" s="5"/>
      <c r="V2" s="113"/>
      <c r="W2" s="114"/>
      <c r="X2" s="6"/>
    </row>
    <row r="3" spans="1:24" x14ac:dyDescent="0.25">
      <c r="A3" s="49" t="s">
        <v>16</v>
      </c>
      <c r="B3" s="49" t="s">
        <v>17</v>
      </c>
      <c r="C3" s="61"/>
      <c r="D3" s="61"/>
      <c r="E3" s="61"/>
      <c r="F3" s="61">
        <v>32</v>
      </c>
      <c r="G3" s="61">
        <v>80</v>
      </c>
      <c r="H3" s="61" t="s">
        <v>18</v>
      </c>
      <c r="I3" s="61"/>
      <c r="J3" s="61"/>
      <c r="K3" s="61"/>
      <c r="L3" s="61"/>
      <c r="M3" s="61"/>
      <c r="N3" s="61"/>
      <c r="O3" s="61"/>
      <c r="P3" s="61" t="s">
        <v>19</v>
      </c>
      <c r="Q3" s="61"/>
      <c r="R3" s="35"/>
      <c r="S3" s="6"/>
      <c r="T3" s="6"/>
      <c r="U3" s="92">
        <v>32</v>
      </c>
      <c r="V3" s="6" t="s">
        <v>1</v>
      </c>
      <c r="W3" s="9"/>
      <c r="X3" s="6"/>
    </row>
    <row r="4" spans="1:24" x14ac:dyDescent="0.25">
      <c r="A4" s="49" t="s">
        <v>20</v>
      </c>
      <c r="B4" s="49" t="s">
        <v>17</v>
      </c>
      <c r="C4" s="61"/>
      <c r="D4" s="61"/>
      <c r="E4" s="61"/>
      <c r="F4" s="61">
        <v>100</v>
      </c>
      <c r="G4" s="61">
        <v>200</v>
      </c>
      <c r="H4" s="61">
        <v>600</v>
      </c>
      <c r="I4" s="61" t="s">
        <v>21</v>
      </c>
      <c r="J4" s="61">
        <v>20</v>
      </c>
      <c r="K4" s="61">
        <v>40</v>
      </c>
      <c r="L4" s="61">
        <v>100</v>
      </c>
      <c r="M4" s="61">
        <v>500</v>
      </c>
      <c r="N4" s="61" t="s">
        <v>22</v>
      </c>
      <c r="O4" s="61">
        <v>140</v>
      </c>
      <c r="P4" s="61">
        <v>1500</v>
      </c>
      <c r="Q4" s="61"/>
      <c r="R4" s="35"/>
      <c r="S4" s="6"/>
      <c r="T4" s="6"/>
      <c r="U4" s="92">
        <v>85</v>
      </c>
      <c r="V4" s="6" t="s">
        <v>99</v>
      </c>
      <c r="W4" s="9"/>
      <c r="X4" s="9"/>
    </row>
    <row r="5" spans="1:24" x14ac:dyDescent="0.25">
      <c r="A5" s="49" t="s">
        <v>23</v>
      </c>
      <c r="B5" s="49" t="s">
        <v>17</v>
      </c>
      <c r="C5" s="64"/>
      <c r="D5" s="64"/>
      <c r="E5" s="64"/>
      <c r="F5" s="61">
        <v>450</v>
      </c>
      <c r="G5" s="61">
        <v>1000</v>
      </c>
      <c r="H5" s="61">
        <v>2400</v>
      </c>
      <c r="I5" s="61">
        <v>3400</v>
      </c>
      <c r="J5" s="61">
        <v>100</v>
      </c>
      <c r="K5" s="61">
        <v>200</v>
      </c>
      <c r="L5" s="61">
        <v>450</v>
      </c>
      <c r="M5" s="61">
        <v>1600</v>
      </c>
      <c r="N5" s="61">
        <v>260</v>
      </c>
      <c r="O5" s="61">
        <v>600</v>
      </c>
      <c r="P5" s="61" t="s">
        <v>24</v>
      </c>
      <c r="Q5" s="9"/>
      <c r="R5" s="6"/>
      <c r="S5" s="6"/>
      <c r="T5" s="6"/>
      <c r="U5" s="92">
        <v>355</v>
      </c>
      <c r="V5" s="6" t="s">
        <v>3</v>
      </c>
      <c r="W5" s="9"/>
      <c r="X5" s="9"/>
    </row>
    <row r="6" spans="1:24" x14ac:dyDescent="0.25">
      <c r="A6" s="49" t="s">
        <v>25</v>
      </c>
      <c r="B6" s="49" t="s">
        <v>26</v>
      </c>
      <c r="C6" s="61"/>
      <c r="D6" s="61"/>
      <c r="E6" s="61"/>
      <c r="F6" s="61">
        <v>70</v>
      </c>
      <c r="G6" s="61">
        <v>150</v>
      </c>
      <c r="H6" s="61">
        <v>370</v>
      </c>
      <c r="I6" s="61">
        <v>520</v>
      </c>
      <c r="J6" s="61">
        <v>15</v>
      </c>
      <c r="K6" s="61">
        <v>30</v>
      </c>
      <c r="L6" s="61">
        <v>70</v>
      </c>
      <c r="M6" s="61">
        <v>250</v>
      </c>
      <c r="N6" s="61">
        <v>40</v>
      </c>
      <c r="O6" s="61">
        <v>90</v>
      </c>
      <c r="P6" s="61"/>
      <c r="Q6" s="61"/>
      <c r="R6" s="6"/>
      <c r="S6" s="6"/>
      <c r="T6" s="6"/>
      <c r="U6" s="92">
        <v>55</v>
      </c>
      <c r="V6" s="6" t="s">
        <v>100</v>
      </c>
      <c r="W6" s="9"/>
      <c r="X6" s="9"/>
    </row>
    <row r="7" spans="1:24" x14ac:dyDescent="0.25">
      <c r="A7" s="49" t="s">
        <v>27</v>
      </c>
      <c r="B7" s="49" t="s">
        <v>17</v>
      </c>
      <c r="C7" s="61" t="s">
        <v>28</v>
      </c>
      <c r="D7" s="61">
        <v>1.5</v>
      </c>
      <c r="E7" s="61">
        <v>2.54</v>
      </c>
      <c r="F7" s="61">
        <v>0.7</v>
      </c>
      <c r="G7" s="61">
        <v>1</v>
      </c>
      <c r="H7" s="61">
        <v>1.5</v>
      </c>
      <c r="I7" s="61" t="s">
        <v>29</v>
      </c>
      <c r="J7" s="61"/>
      <c r="K7" s="61"/>
      <c r="L7" s="61"/>
      <c r="M7" s="61"/>
      <c r="N7" s="61" t="s">
        <v>30</v>
      </c>
      <c r="O7" s="61">
        <v>15</v>
      </c>
      <c r="P7" s="61">
        <v>2</v>
      </c>
      <c r="Q7" s="61"/>
      <c r="R7" s="6"/>
      <c r="S7" s="6"/>
      <c r="T7" s="6"/>
      <c r="U7" s="90">
        <v>0.75</v>
      </c>
      <c r="V7" s="6" t="s">
        <v>1</v>
      </c>
      <c r="W7" s="9"/>
      <c r="X7" s="6"/>
    </row>
    <row r="8" spans="1:24" x14ac:dyDescent="0.25">
      <c r="A8" s="49" t="s">
        <v>31</v>
      </c>
      <c r="B8" s="49" t="s">
        <v>17</v>
      </c>
      <c r="C8" s="61"/>
      <c r="D8" s="61"/>
      <c r="E8" s="61"/>
      <c r="F8" s="61" t="s">
        <v>32</v>
      </c>
      <c r="G8" s="61">
        <v>50</v>
      </c>
      <c r="H8" s="61">
        <v>100</v>
      </c>
      <c r="I8" s="61" t="s">
        <v>33</v>
      </c>
      <c r="J8" s="61"/>
      <c r="K8" s="61"/>
      <c r="L8" s="61"/>
      <c r="M8" s="61"/>
      <c r="N8" s="61"/>
      <c r="O8" s="61"/>
      <c r="P8" s="61"/>
      <c r="Q8" s="61"/>
      <c r="R8" s="6"/>
      <c r="S8" s="6"/>
      <c r="T8" s="6"/>
      <c r="U8" s="92">
        <v>50</v>
      </c>
      <c r="V8" s="6" t="s">
        <v>1</v>
      </c>
      <c r="W8" s="9"/>
      <c r="X8" s="6"/>
    </row>
    <row r="9" spans="1:24" x14ac:dyDescent="0.25">
      <c r="A9" s="49" t="s">
        <v>34</v>
      </c>
      <c r="B9" s="49" t="s">
        <v>17</v>
      </c>
      <c r="C9" s="61"/>
      <c r="D9" s="61"/>
      <c r="E9" s="61"/>
      <c r="F9" s="61">
        <v>30</v>
      </c>
      <c r="G9" s="61">
        <v>50</v>
      </c>
      <c r="H9" s="61">
        <v>70</v>
      </c>
      <c r="I9" s="61" t="s">
        <v>35</v>
      </c>
      <c r="J9" s="61"/>
      <c r="K9" s="61"/>
      <c r="L9" s="61"/>
      <c r="M9" s="61"/>
      <c r="N9" s="61"/>
      <c r="O9" s="61"/>
      <c r="P9" s="61">
        <v>500</v>
      </c>
      <c r="Q9" s="61"/>
      <c r="R9" s="6"/>
      <c r="S9" s="6"/>
      <c r="T9" s="6"/>
      <c r="U9" s="92">
        <v>30</v>
      </c>
      <c r="V9" s="6" t="s">
        <v>1</v>
      </c>
      <c r="W9" s="9"/>
      <c r="X9" s="6"/>
    </row>
    <row r="10" spans="1:24" x14ac:dyDescent="0.25">
      <c r="A10" s="49" t="s">
        <v>36</v>
      </c>
      <c r="B10" s="49" t="s">
        <v>17</v>
      </c>
      <c r="C10" s="61"/>
      <c r="D10" s="61"/>
      <c r="E10" s="61"/>
      <c r="F10" s="61">
        <v>100</v>
      </c>
      <c r="G10" s="61">
        <v>200</v>
      </c>
      <c r="H10" s="61">
        <v>400</v>
      </c>
      <c r="I10" s="61" t="s">
        <v>37</v>
      </c>
      <c r="J10" s="61"/>
      <c r="K10" s="61"/>
      <c r="L10" s="61"/>
      <c r="M10" s="61"/>
      <c r="N10" s="61" t="s">
        <v>38</v>
      </c>
      <c r="O10" s="61">
        <v>115</v>
      </c>
      <c r="P10" s="61" t="s">
        <v>39</v>
      </c>
      <c r="Q10" s="61"/>
      <c r="R10" s="6"/>
      <c r="S10" s="6"/>
      <c r="T10" s="6"/>
      <c r="U10" s="92">
        <v>70</v>
      </c>
      <c r="V10" s="6" t="s">
        <v>3</v>
      </c>
      <c r="W10" s="9"/>
      <c r="X10" s="6"/>
    </row>
    <row r="11" spans="1:24" x14ac:dyDescent="0.25">
      <c r="A11" s="49" t="s">
        <v>40</v>
      </c>
      <c r="B11" s="49" t="s">
        <v>17</v>
      </c>
      <c r="C11" s="61" t="s">
        <v>41</v>
      </c>
      <c r="D11" s="61">
        <v>1.4999999999999999E-2</v>
      </c>
      <c r="E11" s="61">
        <v>0.1</v>
      </c>
      <c r="F11" s="61">
        <v>1</v>
      </c>
      <c r="G11" s="61">
        <v>2</v>
      </c>
      <c r="H11" s="61">
        <v>10</v>
      </c>
      <c r="I11" s="61" t="s">
        <v>42</v>
      </c>
      <c r="J11" s="61"/>
      <c r="K11" s="61"/>
      <c r="L11" s="61"/>
      <c r="M11" s="61"/>
      <c r="N11" s="61"/>
      <c r="O11" s="61"/>
      <c r="P11" s="61"/>
      <c r="Q11" s="61"/>
      <c r="R11" s="6"/>
      <c r="S11" s="6"/>
      <c r="T11" s="6"/>
      <c r="U11" s="93">
        <v>0.05</v>
      </c>
      <c r="V11" s="6" t="s">
        <v>0</v>
      </c>
      <c r="W11" s="9"/>
      <c r="X11" s="6"/>
    </row>
    <row r="12" spans="1:24" x14ac:dyDescent="0.25">
      <c r="A12" s="49" t="s">
        <v>43</v>
      </c>
      <c r="B12" s="49" t="s">
        <v>17</v>
      </c>
      <c r="C12" s="61"/>
      <c r="D12" s="61"/>
      <c r="E12" s="61"/>
      <c r="F12" s="61">
        <v>6</v>
      </c>
      <c r="G12" s="61">
        <v>10</v>
      </c>
      <c r="H12" s="61">
        <v>20</v>
      </c>
      <c r="I12" s="61" t="s">
        <v>44</v>
      </c>
      <c r="J12" s="61"/>
      <c r="K12" s="61"/>
      <c r="L12" s="61"/>
      <c r="M12" s="61"/>
      <c r="N12" s="61"/>
      <c r="O12" s="61"/>
      <c r="P12" s="61" t="s">
        <v>45</v>
      </c>
      <c r="Q12" s="61"/>
      <c r="R12" s="6"/>
      <c r="S12" s="6"/>
      <c r="T12" s="6"/>
      <c r="U12" s="92">
        <v>3.25</v>
      </c>
      <c r="V12" s="6" t="s">
        <v>1</v>
      </c>
      <c r="W12" s="9"/>
      <c r="X12" s="6"/>
    </row>
    <row r="13" spans="1:24" x14ac:dyDescent="0.25">
      <c r="A13" s="49" t="s">
        <v>46</v>
      </c>
      <c r="B13" s="49" t="s">
        <v>17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6"/>
      <c r="S13" s="6"/>
      <c r="T13" s="6"/>
      <c r="U13" s="94">
        <v>0.25</v>
      </c>
      <c r="V13" s="6"/>
      <c r="W13" s="9"/>
      <c r="X13" s="6"/>
    </row>
    <row r="14" spans="1:24" ht="15" customHeight="1" x14ac:dyDescent="0.25">
      <c r="A14" s="49" t="s">
        <v>47</v>
      </c>
      <c r="B14" s="49"/>
      <c r="C14" s="104" t="s">
        <v>48</v>
      </c>
      <c r="D14" s="104"/>
      <c r="E14" s="104"/>
      <c r="F14" s="66" t="s">
        <v>49</v>
      </c>
      <c r="G14" s="66"/>
      <c r="H14" s="66"/>
      <c r="I14" s="66"/>
      <c r="J14" s="67" t="s">
        <v>50</v>
      </c>
      <c r="K14" s="67" t="s">
        <v>51</v>
      </c>
      <c r="L14" s="67" t="s">
        <v>51</v>
      </c>
      <c r="M14" s="67" t="s">
        <v>52</v>
      </c>
      <c r="N14" s="67" t="s">
        <v>53</v>
      </c>
      <c r="O14" s="67"/>
      <c r="P14" s="62"/>
      <c r="Q14" s="67" t="s">
        <v>54</v>
      </c>
      <c r="R14" s="6"/>
      <c r="S14" s="6"/>
      <c r="T14" s="6"/>
      <c r="U14" s="94" t="s">
        <v>93</v>
      </c>
      <c r="V14" s="7" t="s">
        <v>3</v>
      </c>
      <c r="W14" s="9"/>
      <c r="X14" s="9"/>
    </row>
    <row r="15" spans="1:24" x14ac:dyDescent="0.25">
      <c r="A15" s="49" t="s">
        <v>55</v>
      </c>
      <c r="B15" s="49" t="s">
        <v>17</v>
      </c>
      <c r="C15" s="61" t="s">
        <v>56</v>
      </c>
      <c r="D15" s="61">
        <v>2.5000000000000001E-2</v>
      </c>
      <c r="E15" s="61" t="s">
        <v>57</v>
      </c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"/>
      <c r="S15" s="6"/>
      <c r="T15" s="6"/>
      <c r="U15" s="95">
        <v>2.5000000000000001E-2</v>
      </c>
      <c r="V15" s="6" t="s">
        <v>0</v>
      </c>
      <c r="W15" s="9"/>
      <c r="X15" s="6"/>
    </row>
    <row r="16" spans="1:24" ht="45.75" x14ac:dyDescent="0.25">
      <c r="A16" s="49" t="s">
        <v>58</v>
      </c>
      <c r="B16" s="49" t="s">
        <v>17</v>
      </c>
      <c r="C16" s="61"/>
      <c r="D16" s="61"/>
      <c r="E16" s="61"/>
      <c r="F16" s="61">
        <v>200</v>
      </c>
      <c r="G16" s="61"/>
      <c r="H16" s="61">
        <v>400</v>
      </c>
      <c r="I16" s="61"/>
      <c r="J16" s="61">
        <v>30</v>
      </c>
      <c r="K16" s="61">
        <v>80</v>
      </c>
      <c r="L16" s="61">
        <v>200</v>
      </c>
      <c r="M16" s="61">
        <v>500</v>
      </c>
      <c r="N16" s="61"/>
      <c r="O16" s="61"/>
      <c r="P16" s="61" t="s">
        <v>24</v>
      </c>
      <c r="Q16" s="61"/>
      <c r="R16" s="6"/>
      <c r="S16" s="6"/>
      <c r="T16" s="6"/>
      <c r="U16" s="92">
        <v>30</v>
      </c>
      <c r="V16" s="46" t="s">
        <v>101</v>
      </c>
      <c r="W16" s="9"/>
      <c r="X16" s="6"/>
    </row>
    <row r="17" spans="1:24" x14ac:dyDescent="0.25">
      <c r="A17" s="49" t="s">
        <v>59</v>
      </c>
      <c r="B17" s="49" t="s">
        <v>17</v>
      </c>
      <c r="C17" s="61"/>
      <c r="D17" s="61"/>
      <c r="E17" s="61"/>
      <c r="F17" s="61"/>
      <c r="G17" s="61"/>
      <c r="H17" s="61"/>
      <c r="I17" s="61"/>
      <c r="J17" s="61">
        <v>50</v>
      </c>
      <c r="K17" s="61">
        <v>120</v>
      </c>
      <c r="L17" s="61">
        <v>300</v>
      </c>
      <c r="M17" s="61">
        <v>1200</v>
      </c>
      <c r="N17" s="61"/>
      <c r="O17" s="61"/>
      <c r="P17" s="61"/>
      <c r="Q17" s="61"/>
      <c r="R17" s="6"/>
      <c r="S17" s="6"/>
      <c r="T17" s="6"/>
      <c r="U17" s="92">
        <v>120</v>
      </c>
      <c r="V17" s="6" t="s">
        <v>2</v>
      </c>
      <c r="W17" s="9"/>
      <c r="X17" s="6"/>
    </row>
    <row r="18" spans="1:24" x14ac:dyDescent="0.25">
      <c r="A18" s="8" t="s">
        <v>60</v>
      </c>
      <c r="B18" s="50"/>
      <c r="C18" s="61"/>
      <c r="D18" s="61"/>
      <c r="E18" s="61"/>
      <c r="F18" s="61">
        <v>5</v>
      </c>
      <c r="G18" s="61">
        <v>10</v>
      </c>
      <c r="H18" s="61">
        <v>20</v>
      </c>
      <c r="I18" s="61" t="s">
        <v>44</v>
      </c>
      <c r="J18" s="61"/>
      <c r="K18" s="61"/>
      <c r="L18" s="61"/>
      <c r="M18" s="61"/>
      <c r="N18" s="61"/>
      <c r="O18" s="61"/>
      <c r="P18" s="61"/>
      <c r="Q18" s="61"/>
      <c r="R18" s="6"/>
      <c r="S18" s="6"/>
      <c r="T18" s="6"/>
      <c r="U18" s="96">
        <v>5</v>
      </c>
      <c r="V18" s="30" t="s">
        <v>1</v>
      </c>
      <c r="W18" s="6"/>
      <c r="X18" s="6"/>
    </row>
    <row r="19" spans="1:24" x14ac:dyDescent="0.25">
      <c r="A19" s="8" t="s">
        <v>61</v>
      </c>
      <c r="B19" s="8" t="s">
        <v>17</v>
      </c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6"/>
      <c r="S19" s="6"/>
      <c r="T19" s="6"/>
      <c r="U19" s="96">
        <v>9</v>
      </c>
      <c r="V19" s="44"/>
      <c r="W19" s="6"/>
      <c r="X19" s="6"/>
    </row>
    <row r="20" spans="1:24" x14ac:dyDescent="0.25">
      <c r="A20" s="8" t="s">
        <v>63</v>
      </c>
      <c r="B20" s="8" t="s">
        <v>64</v>
      </c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 t="s">
        <v>30</v>
      </c>
      <c r="O20" s="61">
        <v>8</v>
      </c>
      <c r="P20" s="61"/>
      <c r="Q20" s="61"/>
      <c r="R20" s="6"/>
      <c r="S20" s="6"/>
      <c r="T20" s="6"/>
      <c r="U20" s="96">
        <v>2</v>
      </c>
      <c r="V20" s="30" t="s">
        <v>3</v>
      </c>
      <c r="W20" s="9"/>
      <c r="X20" s="6"/>
    </row>
    <row r="21" spans="1:24" ht="22.5" x14ac:dyDescent="0.25">
      <c r="A21" s="8" t="s">
        <v>65</v>
      </c>
      <c r="B21" s="8" t="s">
        <v>17</v>
      </c>
      <c r="C21" s="61"/>
      <c r="D21" s="61"/>
      <c r="E21" s="61"/>
      <c r="F21" s="61"/>
      <c r="G21" s="61"/>
      <c r="H21" s="61"/>
      <c r="I21" s="61"/>
      <c r="J21" s="61">
        <v>3</v>
      </c>
      <c r="K21" s="61">
        <v>5</v>
      </c>
      <c r="L21" s="61">
        <v>5</v>
      </c>
      <c r="M21" s="61">
        <v>25</v>
      </c>
      <c r="N21" s="68" t="s">
        <v>66</v>
      </c>
      <c r="O21" s="68"/>
      <c r="P21" s="61"/>
      <c r="Q21" s="61"/>
      <c r="R21" s="6"/>
      <c r="S21" s="6"/>
      <c r="T21" s="6"/>
      <c r="U21" s="96">
        <v>25</v>
      </c>
      <c r="V21" s="30" t="s">
        <v>3</v>
      </c>
      <c r="W21" s="9"/>
      <c r="X21" s="6"/>
    </row>
    <row r="22" spans="1:24" x14ac:dyDescent="0.25">
      <c r="A22" s="8" t="s">
        <v>67</v>
      </c>
      <c r="B22" s="10" t="s">
        <v>121</v>
      </c>
      <c r="C22" s="61"/>
      <c r="D22" s="61"/>
      <c r="E22" s="61"/>
      <c r="F22" s="61">
        <v>1</v>
      </c>
      <c r="G22" s="61">
        <v>1.5</v>
      </c>
      <c r="H22" s="61">
        <v>100</v>
      </c>
      <c r="I22" s="61"/>
      <c r="J22" s="61"/>
      <c r="K22" s="61"/>
      <c r="L22" s="61"/>
      <c r="M22" s="61"/>
      <c r="N22" s="61"/>
      <c r="O22" s="61"/>
      <c r="P22" s="61"/>
      <c r="Q22" s="61" t="s">
        <v>69</v>
      </c>
      <c r="R22" s="6"/>
      <c r="S22" s="6"/>
      <c r="T22" s="6"/>
      <c r="U22" s="96">
        <v>1</v>
      </c>
      <c r="V22" s="30"/>
      <c r="W22" s="6"/>
      <c r="X22" s="6"/>
    </row>
    <row r="23" spans="1:24" x14ac:dyDescent="0.25">
      <c r="A23" s="11" t="s">
        <v>70</v>
      </c>
      <c r="B23" s="8" t="s">
        <v>71</v>
      </c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 t="s">
        <v>72</v>
      </c>
      <c r="R23" s="6"/>
      <c r="S23" s="6"/>
      <c r="T23" s="6"/>
      <c r="U23" s="96">
        <v>130</v>
      </c>
      <c r="V23" s="30" t="s">
        <v>94</v>
      </c>
      <c r="W23" s="6"/>
      <c r="X23" s="6"/>
    </row>
    <row r="24" spans="1:24" x14ac:dyDescent="0.25">
      <c r="A24" s="12" t="s">
        <v>73</v>
      </c>
      <c r="B24" s="8" t="s">
        <v>71</v>
      </c>
      <c r="C24" s="61"/>
      <c r="D24" s="61"/>
      <c r="E24" s="61"/>
      <c r="F24" s="61">
        <v>0</v>
      </c>
      <c r="G24" s="61">
        <v>1</v>
      </c>
      <c r="H24" s="61">
        <v>10</v>
      </c>
      <c r="I24" s="61">
        <v>100</v>
      </c>
      <c r="J24" s="61"/>
      <c r="K24" s="61"/>
      <c r="L24" s="61"/>
      <c r="M24" s="61"/>
      <c r="N24" s="61" t="s">
        <v>74</v>
      </c>
      <c r="O24" s="61"/>
      <c r="P24" s="61" t="s">
        <v>75</v>
      </c>
      <c r="Q24" s="61" t="s">
        <v>72</v>
      </c>
      <c r="R24" s="6"/>
      <c r="S24" s="6"/>
      <c r="T24" s="6"/>
      <c r="U24" s="96">
        <v>130</v>
      </c>
      <c r="V24" s="30" t="s">
        <v>94</v>
      </c>
      <c r="W24" s="6"/>
      <c r="X24" s="6"/>
    </row>
    <row r="25" spans="1:24" x14ac:dyDescent="0.25">
      <c r="A25" s="8" t="s">
        <v>76</v>
      </c>
      <c r="B25" s="8" t="s">
        <v>17</v>
      </c>
      <c r="C25" s="61" t="s">
        <v>103</v>
      </c>
      <c r="D25" s="61" t="s">
        <v>78</v>
      </c>
      <c r="E25" s="61" t="s">
        <v>79</v>
      </c>
      <c r="F25" s="61">
        <v>0.15</v>
      </c>
      <c r="G25" s="61">
        <v>0.5</v>
      </c>
      <c r="H25" s="61" t="s">
        <v>80</v>
      </c>
      <c r="I25" s="61"/>
      <c r="J25" s="61"/>
      <c r="K25" s="61"/>
      <c r="L25" s="61"/>
      <c r="M25" s="61"/>
      <c r="N25" s="61" t="s">
        <v>89</v>
      </c>
      <c r="O25" s="61">
        <v>20</v>
      </c>
      <c r="P25" s="61">
        <v>5</v>
      </c>
      <c r="Q25" s="61"/>
      <c r="R25" s="6"/>
      <c r="S25" s="6"/>
      <c r="T25" s="6"/>
      <c r="U25" s="96">
        <v>0.01</v>
      </c>
      <c r="V25" s="30" t="s">
        <v>0</v>
      </c>
      <c r="W25" s="6"/>
      <c r="X25" s="6"/>
    </row>
    <row r="26" spans="1:24" x14ac:dyDescent="0.25">
      <c r="A26" s="8" t="s">
        <v>81</v>
      </c>
      <c r="B26" s="8" t="s">
        <v>17</v>
      </c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 t="s">
        <v>82</v>
      </c>
      <c r="O26" s="61">
        <v>1</v>
      </c>
      <c r="P26" s="61">
        <v>5</v>
      </c>
      <c r="Q26" s="61"/>
      <c r="R26" s="6"/>
      <c r="S26" s="6"/>
      <c r="T26" s="6"/>
      <c r="U26" s="91">
        <v>0.5</v>
      </c>
      <c r="V26" s="30" t="s">
        <v>3</v>
      </c>
      <c r="W26" s="6"/>
      <c r="X26" s="6"/>
    </row>
    <row r="27" spans="1:24" x14ac:dyDescent="0.25">
      <c r="A27" s="8" t="s">
        <v>83</v>
      </c>
      <c r="B27" s="8" t="s">
        <v>123</v>
      </c>
      <c r="C27" s="61">
        <v>7</v>
      </c>
      <c r="D27" s="61">
        <v>14</v>
      </c>
      <c r="E27" s="61">
        <v>200</v>
      </c>
      <c r="F27" s="61">
        <v>50</v>
      </c>
      <c r="G27" s="61"/>
      <c r="H27" s="61">
        <v>1000</v>
      </c>
      <c r="I27" s="61"/>
      <c r="J27" s="61"/>
      <c r="K27" s="61"/>
      <c r="L27" s="61"/>
      <c r="M27" s="61"/>
      <c r="N27" s="61">
        <v>100</v>
      </c>
      <c r="O27" s="61">
        <v>1000</v>
      </c>
      <c r="P27" s="61" t="s">
        <v>122</v>
      </c>
      <c r="Q27" s="61"/>
      <c r="R27" s="6"/>
      <c r="S27" s="6"/>
      <c r="T27" s="6"/>
      <c r="U27" s="96">
        <v>7</v>
      </c>
      <c r="V27" s="30" t="s">
        <v>0</v>
      </c>
      <c r="W27" s="6"/>
      <c r="X27" s="6"/>
    </row>
    <row r="28" spans="1:24" ht="15" customHeight="1" x14ac:dyDescent="0.25">
      <c r="A28" s="8" t="s">
        <v>86</v>
      </c>
      <c r="B28" s="8" t="s">
        <v>17</v>
      </c>
      <c r="C28" s="104" t="s">
        <v>87</v>
      </c>
      <c r="D28" s="104"/>
      <c r="E28" s="104"/>
      <c r="F28" s="61">
        <v>0.1</v>
      </c>
      <c r="G28" s="61">
        <v>0.3</v>
      </c>
      <c r="H28" s="61">
        <v>1</v>
      </c>
      <c r="I28" s="61" t="s">
        <v>88</v>
      </c>
      <c r="J28" s="61">
        <v>0.1</v>
      </c>
      <c r="K28" s="61">
        <v>0.2</v>
      </c>
      <c r="L28" s="61">
        <v>0.3</v>
      </c>
      <c r="M28" s="61">
        <v>10</v>
      </c>
      <c r="N28" s="61" t="s">
        <v>89</v>
      </c>
      <c r="O28" s="61">
        <v>20</v>
      </c>
      <c r="P28" s="61" t="s">
        <v>90</v>
      </c>
      <c r="Q28" s="61"/>
      <c r="R28" s="6"/>
      <c r="S28" s="6"/>
      <c r="T28" s="6"/>
      <c r="U28" s="96">
        <v>0.1</v>
      </c>
      <c r="V28" s="30" t="s">
        <v>1</v>
      </c>
      <c r="W28" s="9"/>
      <c r="X28" s="6"/>
    </row>
    <row r="29" spans="1:24" x14ac:dyDescent="0.25">
      <c r="A29" s="8" t="s">
        <v>91</v>
      </c>
      <c r="B29" s="8" t="s">
        <v>17</v>
      </c>
      <c r="C29" s="61">
        <v>0.18</v>
      </c>
      <c r="D29" s="61">
        <v>0.37</v>
      </c>
      <c r="E29" s="61">
        <v>1.3</v>
      </c>
      <c r="F29" s="61">
        <v>0.05</v>
      </c>
      <c r="G29" s="61">
        <v>0.15</v>
      </c>
      <c r="H29" s="61">
        <v>1</v>
      </c>
      <c r="I29" s="61" t="s">
        <v>88</v>
      </c>
      <c r="J29" s="61">
        <v>0.05</v>
      </c>
      <c r="K29" s="61">
        <v>0.1</v>
      </c>
      <c r="L29" s="61">
        <v>0.2</v>
      </c>
      <c r="M29" s="61">
        <v>10</v>
      </c>
      <c r="N29" s="61" t="s">
        <v>92</v>
      </c>
      <c r="O29" s="61">
        <v>10</v>
      </c>
      <c r="P29" s="61">
        <v>10</v>
      </c>
      <c r="Q29" s="61"/>
      <c r="R29" s="6"/>
      <c r="S29" s="6"/>
      <c r="T29" s="6"/>
      <c r="U29" s="96">
        <v>0.02</v>
      </c>
      <c r="V29" s="30" t="s">
        <v>3</v>
      </c>
      <c r="W29" s="9"/>
      <c r="X29" s="6"/>
    </row>
    <row r="30" spans="1:24" x14ac:dyDescent="0.25">
      <c r="N30" s="69"/>
      <c r="O30" s="69"/>
    </row>
    <row r="31" spans="1:24" x14ac:dyDescent="0.25">
      <c r="N31" s="70"/>
      <c r="O31" s="70"/>
    </row>
    <row r="32" spans="1:24" x14ac:dyDescent="0.25">
      <c r="N32" s="70"/>
      <c r="O32" s="70"/>
    </row>
    <row r="33" spans="14:15" x14ac:dyDescent="0.25">
      <c r="N33" s="70"/>
      <c r="O33" s="70"/>
    </row>
    <row r="34" spans="14:15" x14ac:dyDescent="0.25">
      <c r="N34" s="70"/>
      <c r="O34" s="70"/>
    </row>
    <row r="35" spans="14:15" x14ac:dyDescent="0.25">
      <c r="N35" s="70"/>
      <c r="O35" s="70"/>
    </row>
    <row r="36" spans="14:15" x14ac:dyDescent="0.25">
      <c r="N36" s="70"/>
      <c r="O36" s="70"/>
    </row>
    <row r="37" spans="14:15" x14ac:dyDescent="0.25">
      <c r="N37" s="70"/>
      <c r="O37" s="70"/>
    </row>
    <row r="38" spans="14:15" x14ac:dyDescent="0.25">
      <c r="N38" s="70"/>
      <c r="O38" s="70"/>
    </row>
    <row r="39" spans="14:15" x14ac:dyDescent="0.25">
      <c r="N39" s="70"/>
      <c r="O39" s="70"/>
    </row>
    <row r="40" spans="14:15" x14ac:dyDescent="0.25">
      <c r="N40" s="70"/>
      <c r="O40" s="70"/>
    </row>
    <row r="41" spans="14:15" x14ac:dyDescent="0.25">
      <c r="N41" s="70"/>
      <c r="O41" s="70"/>
    </row>
    <row r="42" spans="14:15" x14ac:dyDescent="0.25">
      <c r="N42" s="70"/>
      <c r="O42" s="70"/>
    </row>
    <row r="43" spans="14:15" x14ac:dyDescent="0.25">
      <c r="N43" s="70"/>
      <c r="O43" s="70"/>
    </row>
    <row r="44" spans="14:15" x14ac:dyDescent="0.25">
      <c r="N44" s="70"/>
      <c r="O44" s="70"/>
    </row>
    <row r="45" spans="14:15" x14ac:dyDescent="0.25">
      <c r="N45" s="70"/>
      <c r="O45" s="70"/>
    </row>
    <row r="46" spans="14:15" x14ac:dyDescent="0.25">
      <c r="N46" s="70"/>
      <c r="O46" s="70"/>
    </row>
    <row r="47" spans="14:15" x14ac:dyDescent="0.25">
      <c r="N47" s="70"/>
      <c r="O47" s="70"/>
    </row>
    <row r="48" spans="14:15" x14ac:dyDescent="0.25">
      <c r="N48" s="70"/>
      <c r="O48" s="70"/>
    </row>
    <row r="49" spans="14:15" x14ac:dyDescent="0.25">
      <c r="N49" s="70"/>
      <c r="O49" s="70"/>
    </row>
    <row r="50" spans="14:15" x14ac:dyDescent="0.25">
      <c r="N50" s="70"/>
      <c r="O50" s="70"/>
    </row>
    <row r="51" spans="14:15" x14ac:dyDescent="0.25">
      <c r="N51" s="70"/>
      <c r="O51" s="70"/>
    </row>
    <row r="52" spans="14:15" x14ac:dyDescent="0.25">
      <c r="N52" s="70"/>
      <c r="O52" s="70"/>
    </row>
    <row r="53" spans="14:15" x14ac:dyDescent="0.25">
      <c r="N53" s="70"/>
      <c r="O53" s="70"/>
    </row>
    <row r="54" spans="14:15" x14ac:dyDescent="0.25">
      <c r="N54" s="70"/>
      <c r="O54" s="70"/>
    </row>
    <row r="55" spans="14:15" x14ac:dyDescent="0.25">
      <c r="N55" s="70"/>
      <c r="O55" s="70"/>
    </row>
    <row r="56" spans="14:15" x14ac:dyDescent="0.25">
      <c r="N56" s="70"/>
      <c r="O56" s="70"/>
    </row>
    <row r="57" spans="14:15" x14ac:dyDescent="0.25">
      <c r="N57" s="70"/>
      <c r="O57" s="70"/>
    </row>
    <row r="58" spans="14:15" x14ac:dyDescent="0.25">
      <c r="N58" s="70"/>
      <c r="O58" s="70"/>
    </row>
    <row r="59" spans="14:15" x14ac:dyDescent="0.25">
      <c r="N59" s="70"/>
      <c r="O59" s="70"/>
    </row>
    <row r="60" spans="14:15" x14ac:dyDescent="0.25">
      <c r="N60" s="70"/>
      <c r="O60" s="70"/>
    </row>
    <row r="61" spans="14:15" x14ac:dyDescent="0.25">
      <c r="N61" s="70"/>
      <c r="O61" s="70"/>
    </row>
    <row r="62" spans="14:15" x14ac:dyDescent="0.25">
      <c r="N62" s="70"/>
      <c r="O62" s="70"/>
    </row>
    <row r="63" spans="14:15" x14ac:dyDescent="0.25">
      <c r="N63" s="42"/>
      <c r="O63" s="42"/>
    </row>
    <row r="64" spans="14:15" x14ac:dyDescent="0.25">
      <c r="N64" s="9"/>
      <c r="O64" s="9"/>
    </row>
    <row r="65" spans="14:15" x14ac:dyDescent="0.25">
      <c r="N65" s="9"/>
      <c r="O65" s="9"/>
    </row>
    <row r="66" spans="14:15" x14ac:dyDescent="0.25">
      <c r="N66" s="9"/>
      <c r="O66" s="9"/>
    </row>
    <row r="67" spans="14:15" x14ac:dyDescent="0.25">
      <c r="N67" s="9"/>
      <c r="O67" s="9"/>
    </row>
    <row r="68" spans="14:15" x14ac:dyDescent="0.25">
      <c r="N68" s="9"/>
      <c r="O68" s="9"/>
    </row>
    <row r="69" spans="14:15" x14ac:dyDescent="0.25">
      <c r="N69" s="9"/>
      <c r="O69" s="9"/>
    </row>
    <row r="70" spans="14:15" x14ac:dyDescent="0.25">
      <c r="N70" s="9"/>
      <c r="O70" s="9"/>
    </row>
    <row r="71" spans="14:15" x14ac:dyDescent="0.25">
      <c r="N71" s="9"/>
      <c r="O71" s="9"/>
    </row>
    <row r="72" spans="14:15" x14ac:dyDescent="0.25">
      <c r="N72" s="9"/>
      <c r="O72" s="9"/>
    </row>
    <row r="73" spans="14:15" x14ac:dyDescent="0.25">
      <c r="N73" s="9"/>
      <c r="O73" s="9"/>
    </row>
    <row r="74" spans="14:15" x14ac:dyDescent="0.25">
      <c r="N74" s="9"/>
      <c r="O74" s="9"/>
    </row>
    <row r="75" spans="14:15" x14ac:dyDescent="0.25">
      <c r="N75" s="9"/>
      <c r="O75" s="9"/>
    </row>
    <row r="76" spans="14:15" x14ac:dyDescent="0.25">
      <c r="N76" s="9"/>
      <c r="O76" s="9"/>
    </row>
    <row r="77" spans="14:15" x14ac:dyDescent="0.25">
      <c r="N77" s="71"/>
      <c r="O77" s="71"/>
    </row>
    <row r="78" spans="14:15" x14ac:dyDescent="0.25">
      <c r="N78" s="70"/>
      <c r="O78" s="70"/>
    </row>
    <row r="79" spans="14:15" x14ac:dyDescent="0.25">
      <c r="N79" s="70"/>
      <c r="O79" s="70"/>
    </row>
    <row r="80" spans="14:15" x14ac:dyDescent="0.25">
      <c r="N80" s="70"/>
      <c r="O80" s="70"/>
    </row>
    <row r="81" spans="14:15" x14ac:dyDescent="0.25">
      <c r="N81" s="70"/>
      <c r="O81" s="70"/>
    </row>
    <row r="82" spans="14:15" x14ac:dyDescent="0.25">
      <c r="N82" s="70"/>
      <c r="O82" s="70"/>
    </row>
    <row r="83" spans="14:15" x14ac:dyDescent="0.25">
      <c r="N83" s="70"/>
      <c r="O83" s="70"/>
    </row>
    <row r="84" spans="14:15" x14ac:dyDescent="0.25">
      <c r="N84" s="70"/>
      <c r="O84" s="70"/>
    </row>
    <row r="85" spans="14:15" x14ac:dyDescent="0.25">
      <c r="N85" s="70"/>
      <c r="O85" s="70"/>
    </row>
    <row r="86" spans="14:15" x14ac:dyDescent="0.25">
      <c r="N86" s="70"/>
      <c r="O86" s="70"/>
    </row>
    <row r="87" spans="14:15" x14ac:dyDescent="0.25">
      <c r="N87" s="70"/>
      <c r="O87" s="70"/>
    </row>
    <row r="88" spans="14:15" x14ac:dyDescent="0.25">
      <c r="N88" s="70"/>
      <c r="O88" s="70"/>
    </row>
    <row r="89" spans="14:15" x14ac:dyDescent="0.25">
      <c r="N89" s="70"/>
      <c r="O89" s="70"/>
    </row>
    <row r="90" spans="14:15" x14ac:dyDescent="0.25">
      <c r="N90" s="70"/>
      <c r="O90" s="70"/>
    </row>
    <row r="91" spans="14:15" x14ac:dyDescent="0.25">
      <c r="N91" s="70"/>
      <c r="O91" s="70"/>
    </row>
    <row r="92" spans="14:15" x14ac:dyDescent="0.25">
      <c r="N92" s="70"/>
      <c r="O92" s="70"/>
    </row>
    <row r="93" spans="14:15" x14ac:dyDescent="0.25">
      <c r="N93" s="70"/>
      <c r="O93" s="70"/>
    </row>
    <row r="94" spans="14:15" x14ac:dyDescent="0.25">
      <c r="N94" s="70"/>
      <c r="O94" s="70"/>
    </row>
    <row r="95" spans="14:15" x14ac:dyDescent="0.25">
      <c r="N95" s="70"/>
      <c r="O95" s="70"/>
    </row>
    <row r="96" spans="14:15" x14ac:dyDescent="0.25">
      <c r="N96" s="70"/>
      <c r="O96" s="70"/>
    </row>
    <row r="97" spans="14:15" x14ac:dyDescent="0.25">
      <c r="N97" s="70"/>
      <c r="O97" s="70"/>
    </row>
    <row r="98" spans="14:15" x14ac:dyDescent="0.25">
      <c r="N98" s="70"/>
      <c r="O98" s="70"/>
    </row>
    <row r="99" spans="14:15" x14ac:dyDescent="0.25">
      <c r="N99" s="70"/>
      <c r="O99" s="70"/>
    </row>
    <row r="100" spans="14:15" x14ac:dyDescent="0.25">
      <c r="N100" s="70"/>
      <c r="O100" s="70"/>
    </row>
    <row r="101" spans="14:15" x14ac:dyDescent="0.25">
      <c r="N101" s="70"/>
      <c r="O101" s="70"/>
    </row>
    <row r="102" spans="14:15" x14ac:dyDescent="0.25">
      <c r="N102" s="70"/>
      <c r="O102" s="70"/>
    </row>
    <row r="103" spans="14:15" x14ac:dyDescent="0.25">
      <c r="N103" s="70"/>
      <c r="O103" s="70"/>
    </row>
    <row r="104" spans="14:15" x14ac:dyDescent="0.25">
      <c r="N104" s="70"/>
      <c r="O104" s="70"/>
    </row>
  </sheetData>
  <sheetProtection password="A6E3" sheet="1" objects="1" scenarios="1" selectLockedCells="1" selectUnlockedCells="1"/>
  <mergeCells count="8">
    <mergeCell ref="C28:E28"/>
    <mergeCell ref="V1:W2"/>
    <mergeCell ref="C1:E1"/>
    <mergeCell ref="F1:I1"/>
    <mergeCell ref="J1:M1"/>
    <mergeCell ref="C14:E14"/>
    <mergeCell ref="R1:T1"/>
    <mergeCell ref="N1:O1"/>
  </mergeCells>
  <conditionalFormatting sqref="W18:W29">
    <cfRule type="containsText" dxfId="30" priority="4" operator="containsText" text="non-compliant">
      <formula>NOT(ISERROR(SEARCH("non-compliant",W18)))</formula>
    </cfRule>
  </conditionalFormatting>
  <conditionalFormatting sqref="W3:W10 W12:W17">
    <cfRule type="containsText" dxfId="29" priority="2" operator="containsText" text="non-compliant">
      <formula>NOT(ISERROR(SEARCH("non-compliant",W3)))</formula>
    </cfRule>
  </conditionalFormatting>
  <conditionalFormatting sqref="W11">
    <cfRule type="containsText" dxfId="28" priority="1" operator="containsText" text="non-compliant">
      <formula>NOT(ISERROR(SEARCH("non-compliant",W11)))</formula>
    </cfRule>
  </conditionalFormatting>
  <pageMargins left="0.7" right="0.7" top="0.75" bottom="0.75" header="0.3" footer="0.3"/>
  <pageSetup paperSize="9" scale="82" orientation="landscape" r:id="rId1"/>
  <colBreaks count="1" manualBreakCount="1">
    <brk id="17" max="1048575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/>
  </sheetPr>
  <dimension ref="A1:X100"/>
  <sheetViews>
    <sheetView topLeftCell="A10" workbookViewId="0">
      <pane xSplit="1" topLeftCell="K1" activePane="topRight" state="frozen"/>
      <selection pane="topRight" activeCell="T6" sqref="T6"/>
    </sheetView>
  </sheetViews>
  <sheetFormatPr defaultRowHeight="15" x14ac:dyDescent="0.25"/>
  <cols>
    <col min="1" max="1" width="24.42578125" style="13" customWidth="1"/>
    <col min="2" max="2" width="13.42578125" style="13" customWidth="1"/>
    <col min="3" max="13" width="8.7109375" style="23" customWidth="1"/>
    <col min="14" max="15" width="8.7109375" style="72" customWidth="1"/>
    <col min="16" max="17" width="8.7109375" style="23" customWidth="1"/>
    <col min="18" max="18" width="9.140625" style="14"/>
    <col min="22" max="22" width="22" customWidth="1"/>
    <col min="23" max="23" width="10.28515625" bestFit="1" customWidth="1"/>
    <col min="24" max="24" width="13.7109375" customWidth="1"/>
  </cols>
  <sheetData>
    <row r="1" spans="1:24" ht="22.5" customHeight="1" x14ac:dyDescent="0.25">
      <c r="A1" s="47" t="s">
        <v>112</v>
      </c>
      <c r="B1" s="48"/>
      <c r="C1" s="108" t="s">
        <v>0</v>
      </c>
      <c r="D1" s="108"/>
      <c r="E1" s="108"/>
      <c r="F1" s="108" t="s">
        <v>1</v>
      </c>
      <c r="G1" s="108"/>
      <c r="H1" s="108"/>
      <c r="I1" s="108"/>
      <c r="J1" s="108" t="s">
        <v>2</v>
      </c>
      <c r="K1" s="108"/>
      <c r="L1" s="108"/>
      <c r="M1" s="108"/>
      <c r="N1" s="109" t="s">
        <v>3</v>
      </c>
      <c r="O1" s="110"/>
      <c r="P1" s="60" t="s">
        <v>4</v>
      </c>
      <c r="Q1" s="60" t="s">
        <v>5</v>
      </c>
      <c r="R1" s="115">
        <v>90444</v>
      </c>
      <c r="S1" s="116"/>
      <c r="T1" s="117"/>
      <c r="U1" s="3" t="s">
        <v>6</v>
      </c>
      <c r="V1" s="111" t="s">
        <v>98</v>
      </c>
      <c r="W1" s="112"/>
      <c r="X1" s="6"/>
    </row>
    <row r="2" spans="1:24" ht="28.5" customHeight="1" x14ac:dyDescent="0.25">
      <c r="A2" s="8" t="s">
        <v>8</v>
      </c>
      <c r="B2" s="8" t="s">
        <v>9</v>
      </c>
      <c r="C2" s="63" t="s">
        <v>10</v>
      </c>
      <c r="D2" s="63" t="s">
        <v>11</v>
      </c>
      <c r="E2" s="63" t="s">
        <v>12</v>
      </c>
      <c r="F2" s="63" t="s">
        <v>10</v>
      </c>
      <c r="G2" s="63" t="s">
        <v>13</v>
      </c>
      <c r="H2" s="63" t="s">
        <v>14</v>
      </c>
      <c r="I2" s="63" t="s">
        <v>15</v>
      </c>
      <c r="J2" s="63">
        <v>1</v>
      </c>
      <c r="K2" s="63">
        <v>2</v>
      </c>
      <c r="L2" s="63">
        <v>3</v>
      </c>
      <c r="M2" s="63">
        <v>4</v>
      </c>
      <c r="N2" s="63" t="s">
        <v>10</v>
      </c>
      <c r="O2" s="63" t="s">
        <v>120</v>
      </c>
      <c r="P2" s="60" t="s">
        <v>10</v>
      </c>
      <c r="Q2" s="63" t="s">
        <v>10</v>
      </c>
      <c r="R2" s="20">
        <v>0.05</v>
      </c>
      <c r="S2" s="33">
        <v>0.5</v>
      </c>
      <c r="T2" s="33">
        <v>0.95</v>
      </c>
      <c r="U2" s="5"/>
      <c r="V2" s="113"/>
      <c r="W2" s="114"/>
      <c r="X2" s="6"/>
    </row>
    <row r="3" spans="1:24" x14ac:dyDescent="0.25">
      <c r="A3" s="49" t="s">
        <v>16</v>
      </c>
      <c r="B3" s="49" t="s">
        <v>17</v>
      </c>
      <c r="C3" s="61"/>
      <c r="D3" s="61"/>
      <c r="E3" s="61"/>
      <c r="F3" s="61">
        <v>32</v>
      </c>
      <c r="G3" s="61">
        <v>80</v>
      </c>
      <c r="H3" s="61" t="s">
        <v>18</v>
      </c>
      <c r="I3" s="61"/>
      <c r="J3" s="61"/>
      <c r="K3" s="61"/>
      <c r="L3" s="61"/>
      <c r="M3" s="61"/>
      <c r="N3" s="61"/>
      <c r="O3" s="61"/>
      <c r="P3" s="61" t="s">
        <v>19</v>
      </c>
      <c r="Q3" s="75"/>
      <c r="R3" s="17">
        <v>15.7</v>
      </c>
      <c r="S3" s="17">
        <v>29.2165</v>
      </c>
      <c r="T3" s="17">
        <v>51.760950000000001</v>
      </c>
      <c r="U3" s="90">
        <v>50</v>
      </c>
      <c r="V3" s="6" t="s">
        <v>1</v>
      </c>
      <c r="W3" s="9" t="str">
        <f>IF(T3&lt;=80,"compliant","noncompliance")</f>
        <v>compliant</v>
      </c>
      <c r="X3" s="6"/>
    </row>
    <row r="4" spans="1:24" x14ac:dyDescent="0.25">
      <c r="A4" s="49" t="s">
        <v>20</v>
      </c>
      <c r="B4" s="49" t="s">
        <v>17</v>
      </c>
      <c r="C4" s="61"/>
      <c r="D4" s="61"/>
      <c r="E4" s="61"/>
      <c r="F4" s="61">
        <v>100</v>
      </c>
      <c r="G4" s="61">
        <v>200</v>
      </c>
      <c r="H4" s="61">
        <v>600</v>
      </c>
      <c r="I4" s="61" t="s">
        <v>21</v>
      </c>
      <c r="J4" s="61">
        <v>20</v>
      </c>
      <c r="K4" s="61">
        <v>40</v>
      </c>
      <c r="L4" s="61">
        <v>100</v>
      </c>
      <c r="M4" s="61">
        <v>500</v>
      </c>
      <c r="N4" s="61" t="s">
        <v>22</v>
      </c>
      <c r="O4" s="61">
        <v>140</v>
      </c>
      <c r="P4" s="61">
        <v>1500</v>
      </c>
      <c r="Q4" s="75"/>
      <c r="R4" s="17">
        <v>16.63</v>
      </c>
      <c r="S4" s="17">
        <v>32.979999999999997</v>
      </c>
      <c r="T4" s="79">
        <v>67.97</v>
      </c>
      <c r="U4" s="90">
        <v>70</v>
      </c>
      <c r="V4" s="6" t="s">
        <v>99</v>
      </c>
      <c r="W4" s="9" t="str">
        <f>IF(T4&lt;=100,"compliant","non-compliant")</f>
        <v>compliant</v>
      </c>
      <c r="X4" s="9"/>
    </row>
    <row r="5" spans="1:24" x14ac:dyDescent="0.25">
      <c r="A5" s="49" t="s">
        <v>23</v>
      </c>
      <c r="B5" s="49" t="s">
        <v>17</v>
      </c>
      <c r="C5" s="64"/>
      <c r="D5" s="64"/>
      <c r="E5" s="64"/>
      <c r="F5" s="61">
        <v>450</v>
      </c>
      <c r="G5" s="61">
        <v>1000</v>
      </c>
      <c r="H5" s="61">
        <v>2400</v>
      </c>
      <c r="I5" s="61">
        <v>3400</v>
      </c>
      <c r="J5" s="61">
        <v>100</v>
      </c>
      <c r="K5" s="61">
        <v>200</v>
      </c>
      <c r="L5" s="61">
        <v>450</v>
      </c>
      <c r="M5" s="61">
        <v>1600</v>
      </c>
      <c r="N5" s="61">
        <v>260</v>
      </c>
      <c r="O5" s="61">
        <v>600</v>
      </c>
      <c r="P5" s="61" t="s">
        <v>24</v>
      </c>
      <c r="Q5" s="76"/>
      <c r="R5" s="17">
        <v>176.27799999999999</v>
      </c>
      <c r="S5" s="17">
        <v>381</v>
      </c>
      <c r="T5" s="79">
        <v>837</v>
      </c>
      <c r="U5" s="90">
        <v>500</v>
      </c>
      <c r="V5" s="6" t="s">
        <v>3</v>
      </c>
      <c r="W5" s="9" t="str">
        <f>IF(T5&lt;=260,"compliant","non-compliant")</f>
        <v>non-compliant</v>
      </c>
      <c r="X5" s="9"/>
    </row>
    <row r="6" spans="1:24" x14ac:dyDescent="0.25">
      <c r="A6" s="49" t="s">
        <v>25</v>
      </c>
      <c r="B6" s="49" t="s">
        <v>26</v>
      </c>
      <c r="C6" s="61"/>
      <c r="D6" s="61"/>
      <c r="E6" s="61"/>
      <c r="F6" s="61">
        <v>70</v>
      </c>
      <c r="G6" s="61">
        <v>150</v>
      </c>
      <c r="H6" s="61">
        <v>370</v>
      </c>
      <c r="I6" s="61">
        <v>520</v>
      </c>
      <c r="J6" s="61">
        <v>15</v>
      </c>
      <c r="K6" s="61">
        <v>30</v>
      </c>
      <c r="L6" s="61">
        <v>70</v>
      </c>
      <c r="M6" s="61">
        <v>250</v>
      </c>
      <c r="N6" s="61">
        <v>40</v>
      </c>
      <c r="O6" s="61">
        <v>90</v>
      </c>
      <c r="P6" s="61"/>
      <c r="Q6" s="75"/>
      <c r="R6" s="17">
        <v>27.9</v>
      </c>
      <c r="S6" s="17">
        <v>55.8</v>
      </c>
      <c r="T6" s="79">
        <v>112.05</v>
      </c>
      <c r="U6" s="90">
        <v>75</v>
      </c>
      <c r="V6" s="6" t="s">
        <v>100</v>
      </c>
      <c r="W6" s="9" t="str">
        <f>IF(T6&lt;=40,"compliant","non-compliant")</f>
        <v>non-compliant</v>
      </c>
      <c r="X6" s="9"/>
    </row>
    <row r="7" spans="1:24" x14ac:dyDescent="0.25">
      <c r="A7" s="49" t="s">
        <v>27</v>
      </c>
      <c r="B7" s="49" t="s">
        <v>17</v>
      </c>
      <c r="C7" s="61" t="s">
        <v>28</v>
      </c>
      <c r="D7" s="61">
        <v>1.5</v>
      </c>
      <c r="E7" s="61">
        <v>2.54</v>
      </c>
      <c r="F7" s="61">
        <v>0.7</v>
      </c>
      <c r="G7" s="61">
        <v>1</v>
      </c>
      <c r="H7" s="61">
        <v>1.5</v>
      </c>
      <c r="I7" s="61" t="s">
        <v>29</v>
      </c>
      <c r="J7" s="61"/>
      <c r="K7" s="61"/>
      <c r="L7" s="61"/>
      <c r="M7" s="61"/>
      <c r="N7" s="61" t="s">
        <v>30</v>
      </c>
      <c r="O7" s="61">
        <v>15</v>
      </c>
      <c r="P7" s="61">
        <v>2</v>
      </c>
      <c r="Q7" s="75"/>
      <c r="R7" s="17">
        <v>0.32</v>
      </c>
      <c r="S7" s="17">
        <v>0.87949999999999995</v>
      </c>
      <c r="T7" s="79">
        <v>1.3554999999999999</v>
      </c>
      <c r="U7" s="90">
        <v>0.75</v>
      </c>
      <c r="V7" s="6" t="s">
        <v>1</v>
      </c>
      <c r="W7" s="9" t="str">
        <f>IF(T7&lt;=1,"compliant","non-compliant")</f>
        <v>non-compliant</v>
      </c>
      <c r="X7" s="6"/>
    </row>
    <row r="8" spans="1:24" x14ac:dyDescent="0.25">
      <c r="A8" s="49" t="s">
        <v>31</v>
      </c>
      <c r="B8" s="49" t="s">
        <v>17</v>
      </c>
      <c r="C8" s="61"/>
      <c r="D8" s="61"/>
      <c r="E8" s="61"/>
      <c r="F8" s="61" t="s">
        <v>32</v>
      </c>
      <c r="G8" s="61">
        <v>50</v>
      </c>
      <c r="H8" s="61">
        <v>100</v>
      </c>
      <c r="I8" s="61" t="s">
        <v>33</v>
      </c>
      <c r="J8" s="61"/>
      <c r="K8" s="61"/>
      <c r="L8" s="61"/>
      <c r="M8" s="61"/>
      <c r="N8" s="61"/>
      <c r="O8" s="61"/>
      <c r="P8" s="61"/>
      <c r="Q8" s="75"/>
      <c r="R8" s="17">
        <v>3.2225000000000001</v>
      </c>
      <c r="S8" s="17">
        <v>4.8630000000000004</v>
      </c>
      <c r="T8" s="79">
        <v>7.0475000000000003</v>
      </c>
      <c r="U8" s="90">
        <v>10</v>
      </c>
      <c r="V8" s="6" t="s">
        <v>1</v>
      </c>
      <c r="W8" s="9" t="str">
        <f>IF(T8&lt;=40,"compliant","non-compliant")</f>
        <v>compliant</v>
      </c>
      <c r="X8" s="6"/>
    </row>
    <row r="9" spans="1:24" x14ac:dyDescent="0.25">
      <c r="A9" s="49" t="s">
        <v>34</v>
      </c>
      <c r="B9" s="49" t="s">
        <v>17</v>
      </c>
      <c r="C9" s="61"/>
      <c r="D9" s="61"/>
      <c r="E9" s="61"/>
      <c r="F9" s="61">
        <v>30</v>
      </c>
      <c r="G9" s="61">
        <v>50</v>
      </c>
      <c r="H9" s="61">
        <v>70</v>
      </c>
      <c r="I9" s="61" t="s">
        <v>35</v>
      </c>
      <c r="J9" s="61"/>
      <c r="K9" s="61"/>
      <c r="L9" s="61"/>
      <c r="M9" s="61"/>
      <c r="N9" s="61"/>
      <c r="O9" s="61"/>
      <c r="P9" s="61">
        <v>500</v>
      </c>
      <c r="Q9" s="75"/>
      <c r="R9" s="17">
        <v>8.1999999999999993</v>
      </c>
      <c r="S9" s="17">
        <v>18</v>
      </c>
      <c r="T9" s="79">
        <v>39.71</v>
      </c>
      <c r="U9" s="90">
        <v>40</v>
      </c>
      <c r="V9" s="6" t="s">
        <v>1</v>
      </c>
      <c r="W9" s="9" t="str">
        <f>IF(T9&lt;=50,"compliant","non-compliant")</f>
        <v>compliant</v>
      </c>
      <c r="X9" s="6"/>
    </row>
    <row r="10" spans="1:24" x14ac:dyDescent="0.25">
      <c r="A10" s="49" t="s">
        <v>36</v>
      </c>
      <c r="B10" s="49" t="s">
        <v>17</v>
      </c>
      <c r="C10" s="61"/>
      <c r="D10" s="61"/>
      <c r="E10" s="61"/>
      <c r="F10" s="61">
        <v>100</v>
      </c>
      <c r="G10" s="61">
        <v>200</v>
      </c>
      <c r="H10" s="61">
        <v>400</v>
      </c>
      <c r="I10" s="61" t="s">
        <v>37</v>
      </c>
      <c r="J10" s="61"/>
      <c r="K10" s="61"/>
      <c r="L10" s="61"/>
      <c r="M10" s="61"/>
      <c r="N10" s="61" t="s">
        <v>38</v>
      </c>
      <c r="O10" s="61">
        <v>115</v>
      </c>
      <c r="P10" s="61" t="s">
        <v>39</v>
      </c>
      <c r="Q10" s="75"/>
      <c r="R10" s="17">
        <v>17.100000000000001</v>
      </c>
      <c r="S10" s="17">
        <v>57.1</v>
      </c>
      <c r="T10" s="79">
        <v>147.92429999999999</v>
      </c>
      <c r="U10" s="90">
        <v>70</v>
      </c>
      <c r="V10" s="6" t="s">
        <v>3</v>
      </c>
      <c r="W10" s="9" t="str">
        <f>IF(T10&lt;=70,"compliant","non- compliant")</f>
        <v>non- compliant</v>
      </c>
      <c r="X10" s="6"/>
    </row>
    <row r="11" spans="1:24" x14ac:dyDescent="0.25">
      <c r="A11" s="49" t="s">
        <v>40</v>
      </c>
      <c r="B11" s="49" t="s">
        <v>17</v>
      </c>
      <c r="C11" s="61" t="s">
        <v>41</v>
      </c>
      <c r="D11" s="61">
        <v>1.4999999999999999E-2</v>
      </c>
      <c r="E11" s="61">
        <v>0.1</v>
      </c>
      <c r="F11" s="61">
        <v>1</v>
      </c>
      <c r="G11" s="61">
        <v>2</v>
      </c>
      <c r="H11" s="61">
        <v>10</v>
      </c>
      <c r="I11" s="61" t="s">
        <v>42</v>
      </c>
      <c r="J11" s="61"/>
      <c r="K11" s="61"/>
      <c r="L11" s="61"/>
      <c r="M11" s="61"/>
      <c r="N11" s="61"/>
      <c r="O11" s="61"/>
      <c r="P11" s="61"/>
      <c r="Q11" s="75"/>
      <c r="R11" s="17">
        <v>0.02</v>
      </c>
      <c r="S11" s="17">
        <v>0.04</v>
      </c>
      <c r="T11" s="79">
        <v>0.12</v>
      </c>
      <c r="U11" s="90">
        <v>0.05</v>
      </c>
      <c r="V11" s="6" t="s">
        <v>0</v>
      </c>
      <c r="W11" s="9" t="str">
        <f>IF(S11&lt;=0.15,"compliant","non-compliant")</f>
        <v>compliant</v>
      </c>
      <c r="X11" s="6"/>
    </row>
    <row r="12" spans="1:24" x14ac:dyDescent="0.25">
      <c r="A12" s="49" t="s">
        <v>43</v>
      </c>
      <c r="B12" s="49" t="s">
        <v>17</v>
      </c>
      <c r="C12" s="61"/>
      <c r="D12" s="61"/>
      <c r="E12" s="61"/>
      <c r="F12" s="61">
        <v>6</v>
      </c>
      <c r="G12" s="61">
        <v>10</v>
      </c>
      <c r="H12" s="61">
        <v>20</v>
      </c>
      <c r="I12" s="61" t="s">
        <v>44</v>
      </c>
      <c r="J12" s="61"/>
      <c r="K12" s="61"/>
      <c r="L12" s="61"/>
      <c r="M12" s="61"/>
      <c r="N12" s="61"/>
      <c r="O12" s="61"/>
      <c r="P12" s="61" t="s">
        <v>45</v>
      </c>
      <c r="Q12" s="75"/>
      <c r="R12" s="17">
        <v>0.02</v>
      </c>
      <c r="S12" s="17">
        <v>0.33100000000000002</v>
      </c>
      <c r="T12" s="79">
        <v>1.0409999999999999</v>
      </c>
      <c r="U12" s="90">
        <v>0.5</v>
      </c>
      <c r="V12" s="6" t="s">
        <v>1</v>
      </c>
      <c r="W12" s="9" t="str">
        <f>IF(S12&lt;=10,"compliant","non-compliant")</f>
        <v>compliant</v>
      </c>
      <c r="X12" s="6"/>
    </row>
    <row r="13" spans="1:24" x14ac:dyDescent="0.25">
      <c r="A13" s="49" t="s">
        <v>46</v>
      </c>
      <c r="B13" s="49" t="s">
        <v>17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76"/>
      <c r="R13" s="17">
        <v>1.0999999999999999E-2</v>
      </c>
      <c r="S13" s="17">
        <v>4.2999999999999997E-2</v>
      </c>
      <c r="T13" s="79">
        <v>0.1196</v>
      </c>
      <c r="U13" s="90">
        <v>0.25</v>
      </c>
      <c r="V13" s="6"/>
      <c r="W13" s="9"/>
      <c r="X13" s="6"/>
    </row>
    <row r="14" spans="1:24" ht="15" customHeight="1" x14ac:dyDescent="0.25">
      <c r="A14" s="49" t="s">
        <v>47</v>
      </c>
      <c r="B14" s="49"/>
      <c r="C14" s="104" t="s">
        <v>48</v>
      </c>
      <c r="D14" s="104"/>
      <c r="E14" s="104"/>
      <c r="F14" s="66" t="s">
        <v>49</v>
      </c>
      <c r="G14" s="66"/>
      <c r="H14" s="66"/>
      <c r="I14" s="66"/>
      <c r="J14" s="67" t="s">
        <v>50</v>
      </c>
      <c r="K14" s="67" t="s">
        <v>51</v>
      </c>
      <c r="L14" s="67" t="s">
        <v>51</v>
      </c>
      <c r="M14" s="67" t="s">
        <v>52</v>
      </c>
      <c r="N14" s="67" t="s">
        <v>53</v>
      </c>
      <c r="O14" s="67"/>
      <c r="P14" s="62"/>
      <c r="Q14" s="77" t="s">
        <v>54</v>
      </c>
      <c r="R14" s="17">
        <v>7.2104999999999997</v>
      </c>
      <c r="S14" s="17">
        <v>8.06</v>
      </c>
      <c r="T14" s="79">
        <v>8.5299999999999994</v>
      </c>
      <c r="U14" s="90" t="s">
        <v>53</v>
      </c>
      <c r="V14" s="7" t="s">
        <v>3</v>
      </c>
      <c r="W14" s="9" t="str">
        <f>IF(R14&gt;=6.5,"compliant","non-compliant")</f>
        <v>compliant</v>
      </c>
      <c r="X14" s="9" t="str">
        <f>IF(T14&lt;=8.4,"compliant","non-compliant")</f>
        <v>non-compliant</v>
      </c>
    </row>
    <row r="15" spans="1:24" x14ac:dyDescent="0.25">
      <c r="A15" s="49" t="s">
        <v>55</v>
      </c>
      <c r="B15" s="49" t="s">
        <v>17</v>
      </c>
      <c r="C15" s="61" t="s">
        <v>56</v>
      </c>
      <c r="D15" s="61">
        <v>2.5000000000000001E-2</v>
      </c>
      <c r="E15" s="61" t="s">
        <v>57</v>
      </c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75"/>
      <c r="R15" s="17">
        <v>3.0000000000000001E-3</v>
      </c>
      <c r="S15" s="17">
        <v>1.4999999999999999E-2</v>
      </c>
      <c r="T15" s="79">
        <v>5.9950000000000003E-2</v>
      </c>
      <c r="U15" s="90">
        <v>0.02</v>
      </c>
      <c r="V15" s="6" t="s">
        <v>0</v>
      </c>
      <c r="W15" s="9" t="str">
        <f>IF(S15&lt;=0.025,"compliant","non-compliant")</f>
        <v>compliant</v>
      </c>
      <c r="X15" s="6"/>
    </row>
    <row r="16" spans="1:24" ht="23.25" x14ac:dyDescent="0.25">
      <c r="A16" s="49" t="s">
        <v>58</v>
      </c>
      <c r="B16" s="49" t="s">
        <v>17</v>
      </c>
      <c r="C16" s="61"/>
      <c r="D16" s="61"/>
      <c r="E16" s="61"/>
      <c r="F16" s="61">
        <v>200</v>
      </c>
      <c r="G16" s="61"/>
      <c r="H16" s="61">
        <v>400</v>
      </c>
      <c r="I16" s="61"/>
      <c r="J16" s="61">
        <v>30</v>
      </c>
      <c r="K16" s="61">
        <v>80</v>
      </c>
      <c r="L16" s="61">
        <v>200</v>
      </c>
      <c r="M16" s="61">
        <v>500</v>
      </c>
      <c r="N16" s="61"/>
      <c r="O16" s="61"/>
      <c r="P16" s="61" t="s">
        <v>24</v>
      </c>
      <c r="Q16" s="75"/>
      <c r="R16" s="17">
        <v>26.06</v>
      </c>
      <c r="S16" s="17">
        <v>90.1</v>
      </c>
      <c r="T16" s="79">
        <v>195.17619999999999</v>
      </c>
      <c r="U16" s="90">
        <v>150</v>
      </c>
      <c r="V16" s="46" t="s">
        <v>101</v>
      </c>
      <c r="W16" s="9" t="str">
        <f>IF(T16&lt;=400,"compliant","non-complaint")</f>
        <v>compliant</v>
      </c>
      <c r="X16" s="6"/>
    </row>
    <row r="17" spans="1:24" x14ac:dyDescent="0.25">
      <c r="A17" s="49" t="s">
        <v>59</v>
      </c>
      <c r="B17" s="49" t="s">
        <v>17</v>
      </c>
      <c r="C17" s="61"/>
      <c r="D17" s="61"/>
      <c r="E17" s="61"/>
      <c r="F17" s="61"/>
      <c r="G17" s="61"/>
      <c r="H17" s="61"/>
      <c r="I17" s="61"/>
      <c r="J17" s="61">
        <v>50</v>
      </c>
      <c r="K17" s="61">
        <v>120</v>
      </c>
      <c r="L17" s="61">
        <v>300</v>
      </c>
      <c r="M17" s="61">
        <v>1200</v>
      </c>
      <c r="N17" s="61"/>
      <c r="O17" s="61"/>
      <c r="P17" s="61"/>
      <c r="Q17" s="75"/>
      <c r="R17" s="17">
        <v>51.54</v>
      </c>
      <c r="S17" s="17">
        <v>126.45</v>
      </c>
      <c r="T17" s="79">
        <v>216.13585</v>
      </c>
      <c r="U17" s="90">
        <v>120</v>
      </c>
      <c r="V17" s="6" t="s">
        <v>2</v>
      </c>
      <c r="W17" s="9" t="str">
        <f>IF(T17&lt;=300,"compliant","non-compliant")</f>
        <v>compliant</v>
      </c>
      <c r="X17" s="6"/>
    </row>
    <row r="18" spans="1:24" x14ac:dyDescent="0.25">
      <c r="A18" s="8" t="s">
        <v>60</v>
      </c>
      <c r="B18" s="50"/>
      <c r="C18" s="61"/>
      <c r="D18" s="61"/>
      <c r="E18" s="61"/>
      <c r="F18" s="61">
        <v>5</v>
      </c>
      <c r="G18" s="61">
        <v>10</v>
      </c>
      <c r="H18" s="61">
        <v>20</v>
      </c>
      <c r="I18" s="61" t="s">
        <v>44</v>
      </c>
      <c r="J18" s="61"/>
      <c r="K18" s="61"/>
      <c r="L18" s="61"/>
      <c r="M18" s="61"/>
      <c r="N18" s="61"/>
      <c r="O18" s="61"/>
      <c r="P18" s="61"/>
      <c r="Q18" s="61"/>
      <c r="R18" s="51"/>
      <c r="S18" s="51"/>
      <c r="T18" s="51"/>
      <c r="U18" s="90">
        <v>10</v>
      </c>
      <c r="V18" s="30" t="s">
        <v>1</v>
      </c>
      <c r="W18" s="6"/>
      <c r="X18" s="6"/>
    </row>
    <row r="19" spans="1:24" x14ac:dyDescent="0.25">
      <c r="A19" s="8" t="s">
        <v>61</v>
      </c>
      <c r="B19" s="8" t="s">
        <v>17</v>
      </c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6"/>
      <c r="S19" s="6"/>
      <c r="T19" s="6"/>
      <c r="U19" s="90">
        <v>9</v>
      </c>
      <c r="V19" s="44"/>
      <c r="W19" s="6"/>
      <c r="X19" s="6"/>
    </row>
    <row r="20" spans="1:24" x14ac:dyDescent="0.25">
      <c r="A20" s="8" t="s">
        <v>63</v>
      </c>
      <c r="B20" s="8" t="s">
        <v>64</v>
      </c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 t="s">
        <v>30</v>
      </c>
      <c r="O20" s="61">
        <v>8</v>
      </c>
      <c r="P20" s="61"/>
      <c r="Q20" s="61"/>
      <c r="R20" s="6"/>
      <c r="S20" s="6"/>
      <c r="T20" s="6"/>
      <c r="U20" s="90">
        <v>2</v>
      </c>
      <c r="V20" s="30" t="s">
        <v>3</v>
      </c>
      <c r="W20" s="9"/>
      <c r="X20" s="6"/>
    </row>
    <row r="21" spans="1:24" ht="22.5" x14ac:dyDescent="0.25">
      <c r="A21" s="8" t="s">
        <v>65</v>
      </c>
      <c r="B21" s="8" t="s">
        <v>17</v>
      </c>
      <c r="C21" s="61"/>
      <c r="D21" s="61"/>
      <c r="E21" s="61"/>
      <c r="F21" s="61"/>
      <c r="G21" s="61"/>
      <c r="H21" s="61"/>
      <c r="I21" s="61"/>
      <c r="J21" s="61">
        <v>3</v>
      </c>
      <c r="K21" s="61">
        <v>5</v>
      </c>
      <c r="L21" s="61">
        <v>5</v>
      </c>
      <c r="M21" s="61">
        <v>25</v>
      </c>
      <c r="N21" s="68" t="s">
        <v>66</v>
      </c>
      <c r="O21" s="68"/>
      <c r="P21" s="61"/>
      <c r="Q21" s="61"/>
      <c r="R21" s="6"/>
      <c r="S21" s="6"/>
      <c r="T21" s="6"/>
      <c r="U21" s="90">
        <v>5</v>
      </c>
      <c r="V21" s="30" t="s">
        <v>3</v>
      </c>
      <c r="W21" s="9"/>
      <c r="X21" s="6"/>
    </row>
    <row r="22" spans="1:24" x14ac:dyDescent="0.25">
      <c r="A22" s="8" t="s">
        <v>67</v>
      </c>
      <c r="B22" s="10" t="s">
        <v>121</v>
      </c>
      <c r="C22" s="61"/>
      <c r="D22" s="61"/>
      <c r="E22" s="61"/>
      <c r="F22" s="61">
        <v>1</v>
      </c>
      <c r="G22" s="61">
        <v>1.5</v>
      </c>
      <c r="H22" s="61">
        <v>100</v>
      </c>
      <c r="I22" s="61"/>
      <c r="J22" s="61"/>
      <c r="K22" s="61"/>
      <c r="L22" s="61"/>
      <c r="M22" s="61"/>
      <c r="N22" s="61"/>
      <c r="O22" s="61"/>
      <c r="P22" s="61"/>
      <c r="Q22" s="61" t="s">
        <v>69</v>
      </c>
      <c r="R22" s="6"/>
      <c r="S22" s="6"/>
      <c r="T22" s="6"/>
      <c r="U22" s="90">
        <v>1.5</v>
      </c>
      <c r="V22" s="30"/>
      <c r="W22" s="6"/>
      <c r="X22" s="6"/>
    </row>
    <row r="23" spans="1:24" x14ac:dyDescent="0.25">
      <c r="A23" s="11" t="s">
        <v>70</v>
      </c>
      <c r="B23" s="8" t="s">
        <v>71</v>
      </c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 t="s">
        <v>72</v>
      </c>
      <c r="R23" s="6"/>
      <c r="S23" s="6"/>
      <c r="T23" s="6"/>
      <c r="U23" s="90">
        <v>130</v>
      </c>
      <c r="V23" s="30" t="s">
        <v>94</v>
      </c>
      <c r="W23" s="6"/>
      <c r="X23" s="6"/>
    </row>
    <row r="24" spans="1:24" x14ac:dyDescent="0.25">
      <c r="A24" s="12" t="s">
        <v>73</v>
      </c>
      <c r="B24" s="8" t="s">
        <v>71</v>
      </c>
      <c r="C24" s="61"/>
      <c r="D24" s="61"/>
      <c r="E24" s="61"/>
      <c r="F24" s="61">
        <v>0</v>
      </c>
      <c r="G24" s="61">
        <v>1</v>
      </c>
      <c r="H24" s="61">
        <v>10</v>
      </c>
      <c r="I24" s="61">
        <v>100</v>
      </c>
      <c r="J24" s="61"/>
      <c r="K24" s="61"/>
      <c r="L24" s="61"/>
      <c r="M24" s="61"/>
      <c r="N24" s="61" t="s">
        <v>74</v>
      </c>
      <c r="O24" s="61"/>
      <c r="P24" s="61" t="s">
        <v>75</v>
      </c>
      <c r="Q24" s="61" t="s">
        <v>72</v>
      </c>
      <c r="R24" s="6"/>
      <c r="S24" s="6"/>
      <c r="T24" s="6"/>
      <c r="U24" s="90">
        <v>130</v>
      </c>
      <c r="V24" s="30" t="s">
        <v>94</v>
      </c>
      <c r="W24" s="6"/>
      <c r="X24" s="6"/>
    </row>
    <row r="25" spans="1:24" x14ac:dyDescent="0.25">
      <c r="A25" s="8" t="s">
        <v>76</v>
      </c>
      <c r="B25" s="8" t="s">
        <v>17</v>
      </c>
      <c r="C25" s="61" t="s">
        <v>103</v>
      </c>
      <c r="D25" s="61" t="s">
        <v>78</v>
      </c>
      <c r="E25" s="61" t="s">
        <v>79</v>
      </c>
      <c r="F25" s="61">
        <v>0.15</v>
      </c>
      <c r="G25" s="61">
        <v>0.5</v>
      </c>
      <c r="H25" s="61" t="s">
        <v>80</v>
      </c>
      <c r="I25" s="61"/>
      <c r="J25" s="61"/>
      <c r="K25" s="61"/>
      <c r="L25" s="61"/>
      <c r="M25" s="61"/>
      <c r="N25" s="61" t="s">
        <v>89</v>
      </c>
      <c r="O25" s="61">
        <v>20</v>
      </c>
      <c r="P25" s="61">
        <v>5</v>
      </c>
      <c r="Q25" s="61"/>
      <c r="R25" s="6"/>
      <c r="S25" s="6"/>
      <c r="T25" s="6"/>
      <c r="U25" s="90">
        <v>0.02</v>
      </c>
      <c r="V25" s="30" t="s">
        <v>0</v>
      </c>
      <c r="W25" s="6"/>
      <c r="X25" s="6"/>
    </row>
    <row r="26" spans="1:24" x14ac:dyDescent="0.25">
      <c r="A26" s="8" t="s">
        <v>81</v>
      </c>
      <c r="B26" s="8" t="s">
        <v>17</v>
      </c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 t="s">
        <v>82</v>
      </c>
      <c r="O26" s="61">
        <v>1</v>
      </c>
      <c r="P26" s="61">
        <v>5</v>
      </c>
      <c r="Q26" s="61"/>
      <c r="R26" s="6"/>
      <c r="S26" s="6"/>
      <c r="T26" s="6"/>
      <c r="U26" s="90">
        <v>0.5</v>
      </c>
      <c r="V26" s="30" t="s">
        <v>3</v>
      </c>
      <c r="W26" s="6"/>
      <c r="X26" s="6"/>
    </row>
    <row r="27" spans="1:24" x14ac:dyDescent="0.25">
      <c r="A27" s="8" t="s">
        <v>83</v>
      </c>
      <c r="B27" s="8" t="s">
        <v>123</v>
      </c>
      <c r="C27" s="61">
        <v>7</v>
      </c>
      <c r="D27" s="61">
        <v>14</v>
      </c>
      <c r="E27" s="61">
        <v>200</v>
      </c>
      <c r="F27" s="61">
        <v>50</v>
      </c>
      <c r="G27" s="61"/>
      <c r="H27" s="61">
        <v>1000</v>
      </c>
      <c r="I27" s="61"/>
      <c r="J27" s="61"/>
      <c r="K27" s="61"/>
      <c r="L27" s="61"/>
      <c r="M27" s="61"/>
      <c r="N27" s="61">
        <v>100</v>
      </c>
      <c r="O27" s="61">
        <v>1000</v>
      </c>
      <c r="P27" s="61" t="s">
        <v>122</v>
      </c>
      <c r="Q27" s="61"/>
      <c r="R27" s="6"/>
      <c r="S27" s="6"/>
      <c r="T27" s="6"/>
      <c r="U27" s="90">
        <v>7</v>
      </c>
      <c r="V27" s="30" t="s">
        <v>0</v>
      </c>
      <c r="W27" s="6"/>
      <c r="X27" s="6"/>
    </row>
    <row r="28" spans="1:24" ht="15" customHeight="1" x14ac:dyDescent="0.25">
      <c r="A28" s="8" t="s">
        <v>86</v>
      </c>
      <c r="B28" s="8" t="s">
        <v>17</v>
      </c>
      <c r="C28" s="104" t="s">
        <v>87</v>
      </c>
      <c r="D28" s="104"/>
      <c r="E28" s="104"/>
      <c r="F28" s="61">
        <v>0.1</v>
      </c>
      <c r="G28" s="61">
        <v>0.3</v>
      </c>
      <c r="H28" s="61">
        <v>1</v>
      </c>
      <c r="I28" s="61" t="s">
        <v>88</v>
      </c>
      <c r="J28" s="61">
        <v>0.1</v>
      </c>
      <c r="K28" s="61">
        <v>0.2</v>
      </c>
      <c r="L28" s="61">
        <v>0.3</v>
      </c>
      <c r="M28" s="61">
        <v>10</v>
      </c>
      <c r="N28" s="61" t="s">
        <v>89</v>
      </c>
      <c r="O28" s="61">
        <v>20</v>
      </c>
      <c r="P28" s="61" t="s">
        <v>90</v>
      </c>
      <c r="Q28" s="61"/>
      <c r="R28" s="6"/>
      <c r="S28" s="6"/>
      <c r="T28" s="6"/>
      <c r="U28" s="90">
        <v>0.1</v>
      </c>
      <c r="V28" s="30" t="s">
        <v>1</v>
      </c>
      <c r="W28" s="9"/>
      <c r="X28" s="6"/>
    </row>
    <row r="29" spans="1:24" x14ac:dyDescent="0.25">
      <c r="A29" s="8" t="s">
        <v>91</v>
      </c>
      <c r="B29" s="8" t="s">
        <v>17</v>
      </c>
      <c r="C29" s="61">
        <v>0.18</v>
      </c>
      <c r="D29" s="61">
        <v>0.37</v>
      </c>
      <c r="E29" s="61">
        <v>1.3</v>
      </c>
      <c r="F29" s="61">
        <v>0.05</v>
      </c>
      <c r="G29" s="61">
        <v>0.15</v>
      </c>
      <c r="H29" s="61">
        <v>1</v>
      </c>
      <c r="I29" s="61" t="s">
        <v>88</v>
      </c>
      <c r="J29" s="61">
        <v>0.05</v>
      </c>
      <c r="K29" s="61">
        <v>0.1</v>
      </c>
      <c r="L29" s="61">
        <v>0.2</v>
      </c>
      <c r="M29" s="61">
        <v>10</v>
      </c>
      <c r="N29" s="61" t="s">
        <v>92</v>
      </c>
      <c r="O29" s="61">
        <v>10</v>
      </c>
      <c r="P29" s="61">
        <v>10</v>
      </c>
      <c r="Q29" s="61"/>
      <c r="R29" s="6"/>
      <c r="S29" s="6"/>
      <c r="T29" s="6"/>
      <c r="U29" s="90">
        <v>0.02</v>
      </c>
      <c r="V29" s="30" t="s">
        <v>3</v>
      </c>
      <c r="W29" s="9"/>
      <c r="X29" s="6"/>
    </row>
    <row r="30" spans="1:24" x14ac:dyDescent="0.25">
      <c r="N30" s="69"/>
      <c r="O30" s="69"/>
    </row>
    <row r="31" spans="1:24" x14ac:dyDescent="0.25">
      <c r="N31" s="70"/>
      <c r="O31" s="70"/>
    </row>
    <row r="32" spans="1:24" x14ac:dyDescent="0.25">
      <c r="N32" s="70"/>
      <c r="O32" s="70"/>
    </row>
    <row r="33" spans="14:15" x14ac:dyDescent="0.25">
      <c r="N33" s="70"/>
      <c r="O33" s="70"/>
    </row>
    <row r="34" spans="14:15" x14ac:dyDescent="0.25">
      <c r="N34" s="70"/>
      <c r="O34" s="70"/>
    </row>
    <row r="35" spans="14:15" x14ac:dyDescent="0.25">
      <c r="N35" s="70"/>
      <c r="O35" s="70"/>
    </row>
    <row r="36" spans="14:15" x14ac:dyDescent="0.25">
      <c r="N36" s="70"/>
      <c r="O36" s="70"/>
    </row>
    <row r="37" spans="14:15" x14ac:dyDescent="0.25">
      <c r="N37" s="70"/>
      <c r="O37" s="70"/>
    </row>
    <row r="38" spans="14:15" x14ac:dyDescent="0.25">
      <c r="N38" s="70"/>
      <c r="O38" s="70"/>
    </row>
    <row r="39" spans="14:15" x14ac:dyDescent="0.25">
      <c r="N39" s="70"/>
      <c r="O39" s="70"/>
    </row>
    <row r="40" spans="14:15" x14ac:dyDescent="0.25">
      <c r="N40" s="70"/>
      <c r="O40" s="70"/>
    </row>
    <row r="41" spans="14:15" x14ac:dyDescent="0.25">
      <c r="N41" s="70"/>
      <c r="O41" s="70"/>
    </row>
    <row r="42" spans="14:15" x14ac:dyDescent="0.25">
      <c r="N42" s="70"/>
      <c r="O42" s="70"/>
    </row>
    <row r="43" spans="14:15" x14ac:dyDescent="0.25">
      <c r="N43" s="70"/>
      <c r="O43" s="70"/>
    </row>
    <row r="44" spans="14:15" x14ac:dyDescent="0.25">
      <c r="N44" s="70"/>
      <c r="O44" s="70"/>
    </row>
    <row r="45" spans="14:15" x14ac:dyDescent="0.25">
      <c r="N45" s="70"/>
      <c r="O45" s="70"/>
    </row>
    <row r="46" spans="14:15" x14ac:dyDescent="0.25">
      <c r="N46" s="70"/>
      <c r="O46" s="70"/>
    </row>
    <row r="47" spans="14:15" x14ac:dyDescent="0.25">
      <c r="N47" s="70"/>
      <c r="O47" s="70"/>
    </row>
    <row r="48" spans="14:15" x14ac:dyDescent="0.25">
      <c r="N48" s="70"/>
      <c r="O48" s="70"/>
    </row>
    <row r="49" spans="14:15" x14ac:dyDescent="0.25">
      <c r="N49" s="70"/>
      <c r="O49" s="70"/>
    </row>
    <row r="50" spans="14:15" x14ac:dyDescent="0.25">
      <c r="N50" s="70"/>
      <c r="O50" s="70"/>
    </row>
    <row r="51" spans="14:15" x14ac:dyDescent="0.25">
      <c r="N51" s="70"/>
      <c r="O51" s="70"/>
    </row>
    <row r="52" spans="14:15" x14ac:dyDescent="0.25">
      <c r="N52" s="70"/>
      <c r="O52" s="70"/>
    </row>
    <row r="53" spans="14:15" x14ac:dyDescent="0.25">
      <c r="N53" s="70"/>
      <c r="O53" s="70"/>
    </row>
    <row r="54" spans="14:15" x14ac:dyDescent="0.25">
      <c r="N54" s="70"/>
      <c r="O54" s="70"/>
    </row>
    <row r="55" spans="14:15" x14ac:dyDescent="0.25">
      <c r="N55" s="70"/>
      <c r="O55" s="70"/>
    </row>
    <row r="56" spans="14:15" x14ac:dyDescent="0.25">
      <c r="N56" s="70"/>
      <c r="O56" s="70"/>
    </row>
    <row r="57" spans="14:15" x14ac:dyDescent="0.25">
      <c r="N57" s="70"/>
      <c r="O57" s="70"/>
    </row>
    <row r="58" spans="14:15" x14ac:dyDescent="0.25">
      <c r="N58" s="70"/>
      <c r="O58" s="70"/>
    </row>
    <row r="59" spans="14:15" x14ac:dyDescent="0.25">
      <c r="N59" s="42"/>
      <c r="O59" s="42"/>
    </row>
    <row r="60" spans="14:15" x14ac:dyDescent="0.25">
      <c r="N60" s="9"/>
      <c r="O60" s="9"/>
    </row>
    <row r="61" spans="14:15" x14ac:dyDescent="0.25">
      <c r="N61" s="9"/>
      <c r="O61" s="9"/>
    </row>
    <row r="62" spans="14:15" x14ac:dyDescent="0.25">
      <c r="N62" s="9"/>
      <c r="O62" s="9"/>
    </row>
    <row r="63" spans="14:15" x14ac:dyDescent="0.25">
      <c r="N63" s="9"/>
      <c r="O63" s="9"/>
    </row>
    <row r="64" spans="14:15" x14ac:dyDescent="0.25">
      <c r="N64" s="9"/>
      <c r="O64" s="9"/>
    </row>
    <row r="65" spans="14:15" x14ac:dyDescent="0.25">
      <c r="N65" s="9"/>
      <c r="O65" s="9"/>
    </row>
    <row r="66" spans="14:15" x14ac:dyDescent="0.25">
      <c r="N66" s="9"/>
      <c r="O66" s="9"/>
    </row>
    <row r="67" spans="14:15" x14ac:dyDescent="0.25">
      <c r="N67" s="9"/>
      <c r="O67" s="9"/>
    </row>
    <row r="68" spans="14:15" x14ac:dyDescent="0.25">
      <c r="N68" s="9"/>
      <c r="O68" s="9"/>
    </row>
    <row r="69" spans="14:15" x14ac:dyDescent="0.25">
      <c r="N69" s="9"/>
      <c r="O69" s="9"/>
    </row>
    <row r="70" spans="14:15" x14ac:dyDescent="0.25">
      <c r="N70" s="9"/>
      <c r="O70" s="9"/>
    </row>
    <row r="71" spans="14:15" x14ac:dyDescent="0.25">
      <c r="N71" s="9"/>
      <c r="O71" s="9"/>
    </row>
    <row r="72" spans="14:15" x14ac:dyDescent="0.25">
      <c r="N72" s="9"/>
      <c r="O72" s="9"/>
    </row>
    <row r="73" spans="14:15" x14ac:dyDescent="0.25">
      <c r="N73" s="71"/>
      <c r="O73" s="71"/>
    </row>
    <row r="74" spans="14:15" x14ac:dyDescent="0.25">
      <c r="N74" s="70"/>
      <c r="O74" s="70"/>
    </row>
    <row r="75" spans="14:15" x14ac:dyDescent="0.25">
      <c r="N75" s="70"/>
      <c r="O75" s="70"/>
    </row>
    <row r="76" spans="14:15" x14ac:dyDescent="0.25">
      <c r="N76" s="70"/>
      <c r="O76" s="70"/>
    </row>
    <row r="77" spans="14:15" x14ac:dyDescent="0.25">
      <c r="N77" s="70"/>
      <c r="O77" s="70"/>
    </row>
    <row r="78" spans="14:15" x14ac:dyDescent="0.25">
      <c r="N78" s="70"/>
      <c r="O78" s="70"/>
    </row>
    <row r="79" spans="14:15" x14ac:dyDescent="0.25">
      <c r="N79" s="70"/>
      <c r="O79" s="70"/>
    </row>
    <row r="80" spans="14:15" x14ac:dyDescent="0.25">
      <c r="N80" s="70"/>
      <c r="O80" s="70"/>
    </row>
    <row r="81" spans="14:15" x14ac:dyDescent="0.25">
      <c r="N81" s="70"/>
      <c r="O81" s="70"/>
    </row>
    <row r="82" spans="14:15" x14ac:dyDescent="0.25">
      <c r="N82" s="70"/>
      <c r="O82" s="70"/>
    </row>
    <row r="83" spans="14:15" x14ac:dyDescent="0.25">
      <c r="N83" s="70"/>
      <c r="O83" s="70"/>
    </row>
    <row r="84" spans="14:15" x14ac:dyDescent="0.25">
      <c r="N84" s="70"/>
      <c r="O84" s="70"/>
    </row>
    <row r="85" spans="14:15" x14ac:dyDescent="0.25">
      <c r="N85" s="70"/>
      <c r="O85" s="70"/>
    </row>
    <row r="86" spans="14:15" x14ac:dyDescent="0.25">
      <c r="N86" s="70"/>
      <c r="O86" s="70"/>
    </row>
    <row r="87" spans="14:15" x14ac:dyDescent="0.25">
      <c r="N87" s="70"/>
      <c r="O87" s="70"/>
    </row>
    <row r="88" spans="14:15" x14ac:dyDescent="0.25">
      <c r="N88" s="70"/>
      <c r="O88" s="70"/>
    </row>
    <row r="89" spans="14:15" x14ac:dyDescent="0.25">
      <c r="N89" s="70"/>
      <c r="O89" s="70"/>
    </row>
    <row r="90" spans="14:15" x14ac:dyDescent="0.25">
      <c r="N90" s="70"/>
      <c r="O90" s="70"/>
    </row>
    <row r="91" spans="14:15" x14ac:dyDescent="0.25">
      <c r="N91" s="70"/>
      <c r="O91" s="70"/>
    </row>
    <row r="92" spans="14:15" x14ac:dyDescent="0.25">
      <c r="N92" s="70"/>
      <c r="O92" s="70"/>
    </row>
    <row r="93" spans="14:15" x14ac:dyDescent="0.25">
      <c r="N93" s="70"/>
      <c r="O93" s="70"/>
    </row>
    <row r="94" spans="14:15" x14ac:dyDescent="0.25">
      <c r="N94" s="70"/>
      <c r="O94" s="70"/>
    </row>
    <row r="95" spans="14:15" x14ac:dyDescent="0.25">
      <c r="N95" s="70"/>
      <c r="O95" s="70"/>
    </row>
    <row r="96" spans="14:15" x14ac:dyDescent="0.25">
      <c r="N96" s="70"/>
      <c r="O96" s="70"/>
    </row>
    <row r="97" spans="14:15" x14ac:dyDescent="0.25">
      <c r="N97" s="70"/>
      <c r="O97" s="70"/>
    </row>
    <row r="98" spans="14:15" x14ac:dyDescent="0.25">
      <c r="N98" s="70"/>
      <c r="O98" s="70"/>
    </row>
    <row r="99" spans="14:15" x14ac:dyDescent="0.25">
      <c r="N99" s="70"/>
      <c r="O99" s="70"/>
    </row>
    <row r="100" spans="14:15" x14ac:dyDescent="0.25">
      <c r="N100" s="70"/>
      <c r="O100" s="70"/>
    </row>
  </sheetData>
  <sheetProtection password="A6E3" sheet="1" objects="1" scenarios="1" selectLockedCells="1" selectUnlockedCells="1"/>
  <mergeCells count="8">
    <mergeCell ref="C28:E28"/>
    <mergeCell ref="V1:W2"/>
    <mergeCell ref="R1:T1"/>
    <mergeCell ref="C1:E1"/>
    <mergeCell ref="F1:I1"/>
    <mergeCell ref="J1:M1"/>
    <mergeCell ref="C14:E14"/>
    <mergeCell ref="N1:O1"/>
  </mergeCells>
  <conditionalFormatting sqref="W3:W10 W15:W29 W12:W13">
    <cfRule type="containsText" dxfId="27" priority="4" operator="containsText" text="non-compliant">
      <formula>NOT(ISERROR(SEARCH("non-compliant",W3)))</formula>
    </cfRule>
  </conditionalFormatting>
  <conditionalFormatting sqref="W14">
    <cfRule type="containsText" dxfId="26" priority="3" operator="containsText" text="non-compliant">
      <formula>NOT(ISERROR(SEARCH("non-compliant",W14)))</formula>
    </cfRule>
  </conditionalFormatting>
  <conditionalFormatting sqref="X14">
    <cfRule type="cellIs" dxfId="25" priority="2" operator="equal">
      <formula>"non-compliant"</formula>
    </cfRule>
  </conditionalFormatting>
  <conditionalFormatting sqref="W11">
    <cfRule type="containsText" dxfId="24" priority="1" operator="containsText" text="non-compliant">
      <formula>NOT(ISERROR(SEARCH("non-compliant",W11)))</formula>
    </cfRule>
  </conditionalFormatting>
  <pageMargins left="0.7" right="0.7" top="0.75" bottom="0.75" header="0.3" footer="0.3"/>
  <pageSetup paperSize="9" orientation="portrait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Middle Olifants sub-catchments</vt:lpstr>
      <vt:lpstr>DAMS</vt:lpstr>
      <vt:lpstr>MU32</vt:lpstr>
      <vt:lpstr>MU33</vt:lpstr>
      <vt:lpstr>MU34</vt:lpstr>
      <vt:lpstr>MU35</vt:lpstr>
      <vt:lpstr>MU36</vt:lpstr>
      <vt:lpstr>MU37</vt:lpstr>
      <vt:lpstr>MU38</vt:lpstr>
      <vt:lpstr>MU46</vt:lpstr>
      <vt:lpstr>MU39</vt:lpstr>
      <vt:lpstr>MU40</vt:lpstr>
      <vt:lpstr>MU41</vt:lpstr>
      <vt:lpstr>MU42</vt:lpstr>
      <vt:lpstr>MU43</vt:lpstr>
      <vt:lpstr>MU44</vt:lpstr>
      <vt:lpstr>MU45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Boyd, Lee</dc:creator>
  <cp:lastModifiedBy>Mosoa Lebo</cp:lastModifiedBy>
  <cp:lastPrinted>2016-10-31T05:32:04Z</cp:lastPrinted>
  <dcterms:created xsi:type="dcterms:W3CDTF">2016-10-21T05:28:14Z</dcterms:created>
  <dcterms:modified xsi:type="dcterms:W3CDTF">2018-05-02T10:07:05Z</dcterms:modified>
</cp:coreProperties>
</file>